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F:\JANETH\2022\PM CONTRALORIA\PM CONT-JUN30-2022-jul1\"/>
    </mc:Choice>
  </mc:AlternateContent>
  <bookViews>
    <workbookView xWindow="0" yWindow="0" windowWidth="21600" windowHeight="7830"/>
  </bookViews>
  <sheets>
    <sheet name="seguim" sheetId="1" r:id="rId1"/>
    <sheet name="td" sheetId="2" r:id="rId2"/>
    <sheet name="avance" sheetId="3" r:id="rId3"/>
  </sheets>
  <definedNames>
    <definedName name="_xlnm._FilterDatabase" localSheetId="0" hidden="1">seguim!$A$3:$AS$45</definedName>
  </definedNames>
  <calcPr calcId="162913"/>
  <pivotCaches>
    <pivotCache cacheId="0" r:id="rId4"/>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9" i="3" l="1"/>
  <c r="G19" i="3"/>
  <c r="J17" i="3"/>
  <c r="AN41" i="1"/>
  <c r="AN39" i="1"/>
  <c r="AN38" i="1"/>
  <c r="AN37" i="1"/>
  <c r="AN45" i="1" l="1"/>
  <c r="E27" i="2"/>
  <c r="G24" i="2"/>
  <c r="G23" i="2"/>
  <c r="G22" i="2"/>
  <c r="G21" i="2"/>
  <c r="G20" i="2"/>
  <c r="G19" i="2"/>
  <c r="G18" i="2"/>
  <c r="G17" i="2"/>
  <c r="G16" i="2"/>
  <c r="G15" i="2"/>
  <c r="G14" i="2"/>
  <c r="G13" i="2"/>
  <c r="G12" i="2"/>
  <c r="G11" i="2"/>
  <c r="G10" i="2"/>
  <c r="G9" i="2"/>
  <c r="G8" i="2"/>
  <c r="G7" i="2"/>
  <c r="G6" i="2"/>
  <c r="G5" i="2"/>
  <c r="G4" i="2"/>
  <c r="AN36" i="1"/>
  <c r="E17" i="3"/>
  <c r="C19" i="3"/>
  <c r="B19" i="3"/>
  <c r="AK39" i="1" l="1"/>
  <c r="AK38" i="1"/>
  <c r="AK37" i="1"/>
  <c r="AK36" i="1"/>
  <c r="G3" i="2" l="1"/>
  <c r="D27" i="2" s="1"/>
  <c r="O7" i="3" l="1"/>
  <c r="O6" i="3"/>
  <c r="M9" i="3"/>
  <c r="L9" i="3"/>
  <c r="AH36" i="1" l="1"/>
  <c r="AH39" i="1" l="1"/>
  <c r="AH38" i="1"/>
  <c r="AH37" i="1"/>
  <c r="H9" i="3" l="1"/>
  <c r="G9" i="3"/>
  <c r="J7" i="3"/>
  <c r="J6" i="3"/>
  <c r="C9" i="3" l="1"/>
  <c r="B9" i="3"/>
  <c r="E7" i="3"/>
  <c r="E6" i="3"/>
  <c r="F27" i="2" l="1"/>
</calcChain>
</file>

<file path=xl/sharedStrings.xml><?xml version="1.0" encoding="utf-8"?>
<sst xmlns="http://schemas.openxmlformats.org/spreadsheetml/2006/main" count="936" uniqueCount="353">
  <si>
    <t>No</t>
  </si>
  <si>
    <t>CÓDIGO DE LA ENTIDAD</t>
  </si>
  <si>
    <t>VIGENCIA PAD AUDITORIA o VISITA</t>
  </si>
  <si>
    <t>CODIGO AUDITORIA SEGÚN PAD DE LA VIGENCIA</t>
  </si>
  <si>
    <t>No. HALLAZGO o Numeral del Informe de la Auditoría o Visita</t>
  </si>
  <si>
    <t>CÓDIGO ACCIÓN</t>
  </si>
  <si>
    <t>HALLAZGO</t>
  </si>
  <si>
    <t>CAUSA DEL HALLAZGO</t>
  </si>
  <si>
    <t>DESCRIPCIÓN ACCION</t>
  </si>
  <si>
    <t>NOMBRE DEL INDICADOR</t>
  </si>
  <si>
    <t>VARIABLES DEL INDICADOR</t>
  </si>
  <si>
    <t>ANÁLISIS SEGUIMIENTO OCI - Mayo 15 de 2020</t>
  </si>
  <si>
    <t>CUMPLIMIENTO a mayo 15 de 2020</t>
  </si>
  <si>
    <t>ESTADO a mayo 15 de 2020</t>
  </si>
  <si>
    <t>ANÁLISIS SEGUIMIENTO OCI - Julio 15 de 2020</t>
  </si>
  <si>
    <t>CUMPLIMIENTO a julio 15 de 2020</t>
  </si>
  <si>
    <t>ESTADO a julio 15 de 2020</t>
  </si>
  <si>
    <t>FECHA DE INICIO</t>
  </si>
  <si>
    <t>FECHA DE MODIFICACION</t>
  </si>
  <si>
    <t>FECHA DE TERMINACIÓN</t>
  </si>
  <si>
    <t>AREA RESPONSABLE</t>
  </si>
  <si>
    <t>Sin reporte de avance</t>
  </si>
  <si>
    <t>Subgerencia de Desarrollo de Proyectos</t>
  </si>
  <si>
    <t>3.1.1.1</t>
  </si>
  <si>
    <t>EN PROCESO
EN TERMINOS</t>
  </si>
  <si>
    <t>CUMPLIDA</t>
  </si>
  <si>
    <t>Subgerencia de Planeación y Administración de Proyectos</t>
  </si>
  <si>
    <t>3.1.1.2</t>
  </si>
  <si>
    <t xml:space="preserve">Dirección de Gestión Contractual </t>
  </si>
  <si>
    <t>3.2.1.1</t>
  </si>
  <si>
    <t>N.A.</t>
  </si>
  <si>
    <t>EN PROCESO
EN TERMINOS</t>
  </si>
  <si>
    <t>2020 2020</t>
  </si>
  <si>
    <t>3.1.1</t>
  </si>
  <si>
    <t>Hallazgo Administrativo con incidencia fiscal y presunta disciplinaria y penal por los recursos invertidos en estudios, diseños, obras de urbanismo y mitigación e interventorías, en el predio Usme II IDIPRON, para la ejecución de un proyecto de vivienda de interés prioritario -VIP, que fue planteado desde el año 2012 y a la fecha no ha sido construido, por valor de $ 6.496.603.020 y por la celebración injustificada e indebida de un Convenio de Asociación para tal fin.</t>
  </si>
  <si>
    <t>Ejecución de un proyecto de vivienda de interés prioritario -VIP, que fue planteado desde el año 2012 y a la fecha no ha sido construido,por valor de $ 6.496.603.020 y por la celebración injustificada e indebida de un Convenio de Asociación para tal fin.</t>
  </si>
  <si>
    <t>Realizar la verificación de los requisitos para la suscripción de convenios, conforme a los manuales de contratación vigentes</t>
  </si>
  <si>
    <t xml:space="preserve">Convenios suscritos </t>
  </si>
  <si>
    <t>Número de convenios verificados/Número de convenios suscritos</t>
  </si>
  <si>
    <t>Mediante correo electrónico de fecha 1 de agosto de 2020, la Dirección de Gestión Contractual informa que:
1. Realizará mesas de trabajo con las áreas técnicas de la Empresa previa a la suscripción de los convenios con el fin de verificar el cumplimiento del principio de planeación.
2. Diligenciará la Matriz de Seguimiento a Trámites Contractuales para verificar el cumplimiento de los requisitos previo a la suscripción de convenios.</t>
  </si>
  <si>
    <r>
      <t xml:space="preserve">La DGC realiza mesas de trabajo con las áreas técnicas de la Empresa previa a la suscripción de los convenios con el fin de verificar el cumplimiento del principio de planeación.
La DGC ha diligenciado la Matriz de Seguimiento a Trámites Contractuales con el objetivo de verificar el cumplimiento de los requisitos previo a la suscripción de convenios.
</t>
    </r>
    <r>
      <rPr>
        <b/>
        <sz val="11"/>
        <rFont val="Arial"/>
        <family val="2"/>
      </rPr>
      <t>No se anexan soportes como evidencia del seguimiento.</t>
    </r>
  </si>
  <si>
    <t>Emitir y socializar dos circulares estableciendo: 1. Elaboración obligatoria de un documento para los proyectos con adquisición de suelo, incluyendo viabilidad técnica/jurídica del predio, 2. Que en los términos o pliegos de condiciones justificarán la modalidad de contratación, requisitos jurídicos/técnicos/financieros y experiencia de futuro desarrollador.</t>
  </si>
  <si>
    <t>Circulares</t>
  </si>
  <si>
    <t>2 Circulares expedidas y socializadas</t>
  </si>
  <si>
    <t>La Subgerencia de Planeación y Administración de Proyectos, realizó una propuesta de circular dando cumplimiento a lo establecido en plan de mejoramiento. La circular actualmente está en proceso de aprobación y firmas para posterior socialización.</t>
  </si>
  <si>
    <t>Subgerencia de Planeación y Administración de Proyectos
Dirección de Gestión Contractual</t>
  </si>
  <si>
    <r>
      <t>Ejecutar mesas de trabajo, reuniones y/o comités fiduciarios,</t>
    </r>
    <r>
      <rPr>
        <sz val="11"/>
        <color rgb="FFFF0000"/>
        <rFont val="Arial"/>
        <family val="2"/>
      </rPr>
      <t xml:space="preserve"> </t>
    </r>
    <r>
      <rPr>
        <sz val="11"/>
        <rFont val="Arial"/>
        <family val="2"/>
      </rPr>
      <t>para buscar</t>
    </r>
    <r>
      <rPr>
        <sz val="11"/>
        <color rgb="FFFF0000"/>
        <rFont val="Arial"/>
        <family val="2"/>
      </rPr>
      <t xml:space="preserve"> </t>
    </r>
    <r>
      <rPr>
        <sz val="11"/>
        <color indexed="8"/>
        <rFont val="Arial"/>
        <family val="2"/>
      </rPr>
      <t xml:space="preserve">posibles soluciones que propendan por la reactivación del contrato. </t>
    </r>
  </si>
  <si>
    <t xml:space="preserve">Acciones para reactivación de contrato </t>
  </si>
  <si>
    <t xml:space="preserve">Número de acciones cumplidas / Número de acciones propuestas. </t>
  </si>
  <si>
    <t>Con radicado 20206000027773 de fecha 21 de julio de 2020, la Gerencia de Vivienda informa lo siguiente:
1. Mediante radicado número 20204200027492 de fecha 22 de mayo de 2020, la Corporación Gestión &amp; Desarrollo, actuando en calidad de Fideicomitente Constructor dentro del Patrimonio Autónomo Subordinado IDIPRON Usme 2, envió respuesta a comunicación remitida vía correo electrónico el 30 de abril de 2020 por parte de la Gerencia de Vivienda, por medio de la cual presenta una modelación del proyecto inmobiliario. Anexo 1.
2. En atención a la comunicación recibida, la Gerencia de Vivienda expidió los memorandos 2020600002727300001 y 2020600002728300001 de 15 de julio de 2020, dirigidos a la Subgerencia de Desarrollo de Proyectos y a la Gerencia de Estructuración de Proyectos, respectivamente, con el fin de obtener la revisión, análisis y concepto en relación con los aspectos técnicos y de estructuración del negocio planteados en la propuesta presentada por el Fideicomitente Constructor. Anexo 2 y Anexo 3.
3. Mediante memorando 20206000027733 de 21 de julio de 2020, se solicitó a la Oficina de Control Interno tramitar una solicitud de aclaración del Informe de Gestión presentado por Diana Carolina Quintero Joaquí, en relación con la gestión a cargo de la Gerencia de Vivienda en el período comprendido entre el 14 de noviembre de 2019 y el 06 de julio de 2020, y específicamente en lo relacionado con el estado del proceso de selección para la definición del quinto miembro del Comité Fiduciario. Anexo 4 y Anexo 5.
4. El 17 de julio de 2020 se inició la revisión del trámite para la contratación de un Interventor quien, de acuerdo con lo pactado en el contrato, sería el encargado de adelantar las gestiones técnicas, jurídicas, administrativas y financieras del proyecto inmobiliario, y que en consecuencia debería emitir concepto acerca del estado de cumplimiento de las obligaciones pactadas, la viabilidad de las propuestas presentadas por el Fideicomitente Constructor, y quien además puede ser elegido de común acuerdo como el quinto integrante.
5. Se programó Comité Fiduciario para el viernes 24 de julio de 2020.</t>
  </si>
  <si>
    <t xml:space="preserve">1. Se elaboró un documento dinámico denominado Hoja de Ruta, el cual ha permitido la planeación y seguimiento de las actividades relevantes para la definición del proyecto. Se adjunta el documento que soporta la trazabilidad de las actividades que se encuncian a continuación.
 2.  Se definió un plan de trabajo para conocer y hacer los primeros análisis de la nueva modelación del proyecto inmobiliario presentado por el Fideicomitente Constructor. En cumplimiento de este plan se han celebrado diferentes reuniones, mesas técnicas internas y con el Constructor,  y se han enviado requerimientos de información, que han permitido conocer y dar las primeras discusiones de aspectos técnicos y financieros que propone la Corporación Gestión &amp; Desarrollo.   
3. Para establecer el estado actual y cumplimiento del Contrato Fiduciario, se estima necesario contar con la figura del Interventor, quien además será la persona con la experiencia técnica, administrativa, financiera y jurídica que pueda conceptuar acerca de la viabilidad del Proyecto Inmobiliario conforme la nueva propuesta del Constructor. Lo anterior, en cumplimiento de lo dispuesto en el numeral 14 del acápite de Definiciones del Contrato Fiduciario, pues al Interventor le corresponde, entre otros aspectos, la verificación del esquema de ingresos, pagos y costos del proyecto. Este tema fue presentado por la Empresa y aceptado por el Fideicomitente Constructor en Comités Fiduciarios y mesas de trabajo celebradas para tal fin. Se han elaborado los documentos precontactuales, se ha definido el objeto y alcance de la interventoría así como de los profesionales que se requieren. 
4. Comités Fiduciarios: 
a.  28 de agosto de 2020:  Se reiteró por parte de la Supervisora del Contrato que el 5º miembro que integre el comité deberá ser quien resulte seleccionado como Interventor del Contrato Fiduciario. 
Se acordó realizar una mesa de trabajo para el 4 de septiembre de 2020 con el siguiente orden del día: i)El fideicomitente constructor expondrá la propuesta de modelación y se resolverán especialmente aspectos técnicos y financieros de la misma, ii) Se fijarán los criterios de selección del interventor. 
b. 30 de septiembre de 2020: Se presentó la necesidad de aprobar previamente al inicio del proceso de selección de la Interventoría, el Plan de Contratación del PA  en el cual debe definirse el objeto de contratación y modalidad de selección, valor y fuente de los recursos.
c.  26 de octubre de 2020: Se informó sobre los avances y acuerdos entre  la Empresa y el Fideicomitente Constructor Aportante, relacioandos con el objeto, alcance, profesionales , para iniciar el proceso de selección de la Interventoria que deberá, entre otros aspectos, determinar la viabilidad financiera y técnica de la nueva modelación.
5. Teniendo en cuenta las activiades antes  descritas y otras que adelanta la  Secretaría Distrital del Hábitat tendientes a definir la viabilidad y por tanto la continuidad del Proyecto IDIPRON Usme , el 21 de octubre de 2020 se solicito al Comité de Seguimiento del Convenio 206 de 2014  una prorróga por  siete (7) meses,  solicitud que fue aprobada y materializada mediante el  Otrosi Modificatorio No. 12 Prorróga  No.7, suscrito el 30 de octubre de 2020, mediante el cual se modificó la Cláusula Quinta del Convenio, prorrogando el plazo desde el 31 de octubre de 2020 hasta el 30 de mayo de 2021. </t>
  </si>
  <si>
    <t>1.  Mediante memorando radicado No. 20204200048133 del 26 de noviembre de 2020, la Gerencia de Vivienda solicitó a la Subgerencia Jurídica expedir un concepto en el que se analicen y presenten los posibles escenarios y riesgos que puedan generarse por la ejecución del proyecto Usme II - Idipron, teniendo en cuenta que la Fiscalía General de Nación adelanta una investigación por la presunta comisión del delito de celebración de contratos sin el cumplimiento de los requisitos legales, que dio origen al Contrato Fiduciario. 
2.  El 10 de diciembre de 2020, se realizó una reunión con la participación de la Subgerencia Jurídica y la Dirección de Gestión Contractual, la cual en principio tenía por objeto revisar el asunto relacionado con el proceso de selección y contratación de la Interventoría para el Contrato Fiduciario. Sin embargo, en esta reunión se planteó por parte de la Subgerencia Jurídica que previo a continuar con el proceso de contratación previsto, era necesario tener un concepto por parte de los asesores externos acerca de la pertinencia de continuar con el proceso de selección teniendo en cuenta la referida investigación penal que podría derivar en la nulidad del convenio celebrado previo al contrato fiduciario. 
3. Correos electrónicos: Dando cumplimiento a los compromisos acordados en la reunión del 10 de diciembre, desde la Gerencia de Vivienda se envió correo electrénico en el que adjunto el informe de Supervisión entregado por Diana Quintero (anterior Gerente de Vivienda) y el requerimiento que ésta efectuó al Fideicomitente Constructor.
Dando alcance a lo anterior, mediante memorando radicado No. I2020000062 del 21 de diciembre de 2020, la Gerencia de Vivienda remitió Informe en el que se expuso la trazabilidad de la gestión adelantada desde la Supervisión a partir del 12 de junio y hasta la fecha de presentación. 
4. Concepto Jurídico: Mediante correo electrónico del 24 de diciembre de 2020, se recibió por parte de la Subgerencia Jurídica el documento denominado en el asunto "Opinión Jurídica" suscrito por los abogados Luis Felipe Arrieta y Diana Karina Angarita Castro.</t>
  </si>
  <si>
    <t>Subgerencia de Planeación y Administración de Proyectos
Subgerencia de Gestión inmobiliaria
Subgerencia de Desarrollo Proyectos
Subgerencia Jurídica
Gerencia de Vivienda</t>
  </si>
  <si>
    <t>3.1.2.1</t>
  </si>
  <si>
    <t>Hallazgo Administrativo, por el deterioro que presenta el Parque Zonal la Estación</t>
  </si>
  <si>
    <t xml:space="preserve">
La acción previamente adelanta frente  al hallazgo inicial, fue declarada como cumplida pero inefectiva.</t>
  </si>
  <si>
    <t>Se reciben los comunicados de la gestión de socialización del Informe Técnico de Diagnóstico realizado al Parque la Estación. Estos documentos dan cuenta de la gestión realizada ante los terceros competentes y soportan el cumplimiento de la acción propuesta en el Plan de Mejoramiento.
RadicadoS 20205000039071 al IDRD y 20205000039081 al DADEP</t>
  </si>
  <si>
    <t xml:space="preserve">Subgerencia de Desarrollo de Proyectos </t>
  </si>
  <si>
    <t xml:space="preserve">Realizar una actividad de limpieza del parque Zonal La Estación conforme las competencias de la Empresa </t>
  </si>
  <si>
    <t>Una (1) Jornada de limpieza</t>
  </si>
  <si>
    <t xml:space="preserve"> 1 jornada de limpieza efectuada</t>
  </si>
  <si>
    <t>Se allega material fotográfico que soporta la intervención realizada al parque.</t>
  </si>
  <si>
    <t xml:space="preserve">Identificar las demás Entidades competentes y proponer acciones conjuntas para el desarrollo de actividades de mantenimiento requeridas en el marco de la normatividad legal vigente, </t>
  </si>
  <si>
    <t xml:space="preserve">Remisión del documento de diagnóstico y propuesta de mantenimiento a las entidades competentes, efectuando el seguimiento respectivo.   </t>
  </si>
  <si>
    <t xml:space="preserve">(Número de documentos remisorios/numero de entidades competentes identificadas) X 100                     </t>
  </si>
  <si>
    <t xml:space="preserve">Definir un procedimiento dentro del proceso Ejecución de Proyectos mediante el cual se definan los lineamientos para la entrega de las obras gestionadas en el marco de los proyectos desarrollados por la Empresa que incluya todas y cada una de las actividades y los puntos de control asociados. </t>
  </si>
  <si>
    <t xml:space="preserve">Procedimiento 
</t>
  </si>
  <si>
    <t>Procedimiento definido, socializado e implementado</t>
  </si>
  <si>
    <t>Subgerencia de Desarrollo de Proyectos - SPAP (Apoyo)</t>
  </si>
  <si>
    <t>3.1.3.1</t>
  </si>
  <si>
    <t>Hallazgo Administrativo por la omisión en la publicación de documentos precontractuales en la plataforma del SECOP del contrato 045 de 2019.</t>
  </si>
  <si>
    <t>De acuerdo por lo reportado por el Ente de Control, se evidencias falencias en la publicación de documentos precontractuales en la plataforma SECOP</t>
  </si>
  <si>
    <t>Elaborar una (1) circular informativa dirigida al equipo de abogados que apoyan a la Dirección de Gestión Contractual, donde se establezca el protocolo a seguir para la publicación de documentos precontractuales en la plataforma SECOP y socializarla semestralmente.</t>
  </si>
  <si>
    <t>Circular informativa</t>
  </si>
  <si>
    <t>Circular socializada</t>
  </si>
  <si>
    <r>
      <t xml:space="preserve">Se realizó circular informativa dirigida al equipo de la Dirección de Gestión Contractual y socializó el protocolo para la publicación los documentos en SECOP para los trámites de contratos de prestación de servicios profesionales y de apoyo a la gestión, radicado 20203100048293 de fecha 27 de noviembre de 2020.
</t>
    </r>
    <r>
      <rPr>
        <b/>
        <sz val="11"/>
        <rFont val="Arial"/>
        <family val="2"/>
      </rPr>
      <t>Se encuentra pendiente la segunda socialización de la circular informativa para cumplir con la meta propuesta en el Plan enviado por Sivicof.</t>
    </r>
  </si>
  <si>
    <t>Dirección de Gestión Contractual</t>
  </si>
  <si>
    <t>3.1.3.2</t>
  </si>
  <si>
    <t>Hallazgo administrativo por fallas en la supervisión del Convenio Interadministrativo 1201 de 2018, en lo relacionado con la Cláusula 17 del mismo</t>
  </si>
  <si>
    <t xml:space="preserve">El informe al que hace referencia la cláusula 17 del Convenio 1201 de 2018 fue elaborado y entregado, sin embargo, el hallazgo se genera debido a que el mismo fue elaborado y firmado únicamente por la ERU y no por las tres entidades. La causa de este evento radica en que dicha obligación no fue tratada satisfactoriamente en los comités de seguimiento de manera que se coordinara una entrega conjunta. </t>
  </si>
  <si>
    <t>Elaborar semestralmente y de manera conjunta con la SDS y la Subred, un informe de avances del proyecto, con destino a las autoridades judiciales, en cumplimiento a la cláusula 17 del Convenio 1201 de 2018.</t>
  </si>
  <si>
    <t>Informe conjunto semestral</t>
  </si>
  <si>
    <t>Entrega de informe semestral</t>
  </si>
  <si>
    <t>Gerencia de Proyecto San Juan de Dios</t>
  </si>
  <si>
    <t xml:space="preserve">Comunicación </t>
  </si>
  <si>
    <t>Comunicación elaborada y socializada</t>
  </si>
  <si>
    <t>3.1.3.4</t>
  </si>
  <si>
    <t>De acuerdo con lo reportado por el Ente de Control, existen discrepancias entre las garantías consagradas en los estudios previos y el contrato, inconsistencias en el estudio de mercado y en la publicación de algunos soportes en la plataforma SECOP.</t>
  </si>
  <si>
    <t>Hallazgo administrativo con presunta incidencia disciplinaria por la falta de planeación respecto de las garantías contractuales y fallas en el estudio de mercado para el contrato de arrendamiento 212 de 2019, así como la no publicación de documentos contractuales en la plataforma del SECOP.</t>
  </si>
  <si>
    <t>Circular con protocolo</t>
  </si>
  <si>
    <t>Se realiza borrador del Protocolo de publicación en etapa precontractual - Plataforma SECOP II- Contratos de Prestación de Servicios profesionales y de apoyo a la gestión.
La circular informativa se encuentra en proceso de  elaboración y revisión</t>
  </si>
  <si>
    <r>
      <t xml:space="preserve">Se realizó circular informativa dirigida al equipo de la Direccion de Gestion Contractual  y socializó el protocolo para la publicación los documentos en SECOP para los trámites de contratos de prestación de servicios profesionales y de apoyo a la gestión, radicado N° 20203100048293 de fecha 27 de noviembre de 2020.
</t>
    </r>
    <r>
      <rPr>
        <b/>
        <sz val="11"/>
        <rFont val="Arial"/>
        <family val="2"/>
      </rPr>
      <t>Se encuentra pendiente la segunda socialización de la circular informativa para cumplir con la meta propuesta en el Plan enviado por Sivicof.</t>
    </r>
  </si>
  <si>
    <t>Subgerencia de Gestión Corporativa</t>
  </si>
  <si>
    <t>Hallazgo administrativo por inconsistencias en la información presupuestal registrada en el Plan de Acción 2016 - 2020 Componente de gestión e inversión por entidad con corte a 31/12/2019, en la reportada en el Sistema de Vigilancia y Control Fiscal -SIVICOF y en la suministrada por la ERU en relación con las Metas 1 y 2 del Proyecto 83.</t>
  </si>
  <si>
    <t>De acuerdo con lo reportado por el Ente de Control, existen diferencias en los valores
registrados en SIVICOF, el SEGPLAN y en los documentos y formatos electrónicos entregados por la ERU como soporte a la ejecución presupuestal de las metas.</t>
  </si>
  <si>
    <t>Efectuar 2 mesas de trabajo al año, mediante las cuales se realice la conciliación de la información generada por las diferentes áreas en relación con la ejecución presupuestal.</t>
  </si>
  <si>
    <t>Mesas de trabajo</t>
  </si>
  <si>
    <t>No. De mesas de trabajo realizadas / No. De mesas de trabajo programadas * 100</t>
  </si>
  <si>
    <t>De acuerdo con lo reportado por el Ente de Control, existen diferencias en los valores
registrados en SIVICOF, el SEGPLAN y en la información entregada por la ERU como soporte a la ejecución presupuestal de las metas.</t>
  </si>
  <si>
    <t>Realizar 1 capacitación sobre el sistema de información, con el personal de la Empresa que participa en los diferentes procedimientos relacionados con la ejecución presupuestal.</t>
  </si>
  <si>
    <t xml:space="preserve">Capacitación </t>
  </si>
  <si>
    <t xml:space="preserve">1 Capacitación realizada  </t>
  </si>
  <si>
    <t xml:space="preserve">Subgerencia de Planeación y Administración de Proyectos </t>
  </si>
  <si>
    <t>3.2.1.2</t>
  </si>
  <si>
    <t xml:space="preserve">Hallazgo administrativo y fiscal con presunta incidencia disciplinaria, por la inversión realizada en la manzana 22 para el proyecto de Mobiliario Urbano tipo contenedores y no lograr recuperar los recursos invertidos, presentándose una pérdida en los recursos en un proyecto cuyo fin era el aprovechamiento económico del predio de propiedad de la ERU, por valor de $2.579.435.704. </t>
  </si>
  <si>
    <t xml:space="preserve">Hallazgo administrativo y fiscal con presunta incidencia disciplinaria, por la inversión realizada en la manzana 22 para el proyecto de Mobiliario Urbano tipo contenedores y no lograr recuperar los recursos invertidos, presentándose una pérdida en los recursos en un proyecto cuyo fin era el aprovechamiento económico del predio de propiedad de la ERU, por valor de $2.579.435.704. 
</t>
  </si>
  <si>
    <t>Incluir dentro de la estructuración financiera del nuevo proceso de contratación, la recuperación de la totalidad del capital invertido en el proyecto de mobiliario urbano para el desarrollo temporal de la manzana 22.</t>
  </si>
  <si>
    <t>Plan de Acción definido y ejecutado</t>
  </si>
  <si>
    <t>Actividades Ejecutadas /
Actividades Programadas</t>
  </si>
  <si>
    <t>Durante el mes de octubre se realizaron los estudios y análisis y se generaron los documentos precontractuales para el  ARRENDAMIENTO DEL PREDIO Y EL MOBILIARIO TIPO CONTENEDOR, con el objeto de SELECCIONAR UN ARRENDATARIO QUE SERÁ EL (LA) ENCARGADO(A) DE REALIZAR LA EXPLOTACIÓN COMERCIAL O ECONÓMICA DEL PREDIO Y EL MOBILIARIO TIPO CONTENEDOR, UBICADO EN LA MANZANA 22 DEL SECTOR DE SAN VICTORINO, ENTRE LAS CALLES 9 Y 10, Y LA CARRERA 11 Y LA AVENIDA CARACAS. Con el cual se pretende recibir al  menos un valor de $2.320.948.944 COP.
El 9 de noviembre se publicó en el SECOP el proceso PA SV-01-2020 , Como evidencia se puede consultar el proceso en el siguiente Link:  
https://community.secop.gov.co/Public/Tendering/OpportunityDetail/Index?noticeUID=CO1.NTC.1548034&amp;isFromPublicArea=True&amp;isModal=False
Se adjunta a este seguimiento, los documentos publicados a la fecha.</t>
  </si>
  <si>
    <t xml:space="preserve">El proceso anterior fue declarado desierto el 19 de noviembre., Sin embargo, dada la manifestación de interés y el valor de la oferta, se cuenta con los conceptos legales para para suscribir un contrato directo; se está validando el cumplimiento de requisitos y se está a la espera de una validación documental. </t>
  </si>
  <si>
    <t>Subgerencia de Gestión Inmobiliaria</t>
  </si>
  <si>
    <t>3.2.1.3</t>
  </si>
  <si>
    <t xml:space="preserve">Hallazgo administrativo por inconsistencias en la información presupuestal registrada en el Sistema de Seguimiento al Plan de Desarrollo - SEGPLAN, en la reportada en el Sistema de Vigilancia y Control Fiscal -SIVICOF y en la suministrada por la ERU en relación con las metas 1, 2 y 4, del Proyecto 84. </t>
  </si>
  <si>
    <t>3.2.1.4</t>
  </si>
  <si>
    <t xml:space="preserve">Hallazgo administrativo por inconsistencias en la información que soporta el avance físico de las metas No. 1,2,4,6 y 7 del proyecto 84, en el Sistema de Seguimiento al Plan de Desarrollo - SEGPLAN, en la reportada en el Sistema de Vigilancia y Control Fiscal -SIVICOF y en la suministrada por la empresa.  </t>
  </si>
  <si>
    <t xml:space="preserve">La información se encuentra discriminada de distintas maneras lo cual no permite una adecuada comparación. 
Los sistemas de información no son interoperables y responden a requerimientos específicos
Falta definir  mecanismos que permitan generar el cierre adecuado de las bases de datos del proceso de adquisición predial.
Existen diferencias que son el resultado de la forma en la que es presentada la información, además de diferencias conceptuales frente a las variables analizadas. </t>
  </si>
  <si>
    <t>Actualización procedimiento</t>
  </si>
  <si>
    <t>Procedimiento actualizado y socializado</t>
  </si>
  <si>
    <t>Se elabora cronograma para proceder con la revisión y actualización del procedimiento PD23.</t>
  </si>
  <si>
    <t>Dirección de predios - SPAP (Apoyo)</t>
  </si>
  <si>
    <t>3.2.1.5</t>
  </si>
  <si>
    <t xml:space="preserve">Hallazgo administrativo por no incluir de manera integral en el Plan de Gestión Social del Plan Parcial de Renovación Urbana San Bernardo – Tercer Milenio, los componentes social y económico, los programas y factores consagrados en los Decretos Distritales que reglamentan las acciones y actividades que estos deben contemplar. </t>
  </si>
  <si>
    <t>Hallazgo administrativo por no incluir de manera integral en el Plan de Gestión Social del Plan Parcial de Renovación Urbana San Bernardo – Tercer Milenio, los componentes social y económico, los programas y factores consagrados en los Decretos Distritales que reglamentan las acciones y actividades que estos deben contemplar</t>
  </si>
  <si>
    <t>Oficina de Gestión Social - SPAP (Apoyo)</t>
  </si>
  <si>
    <t>3.2.1.6</t>
  </si>
  <si>
    <t>Hallazgo administrativo por la formulación de indicadores que no reflejan fielmente el comportamiento de las variables que permitirían medirlo, ni el nivel de satisfacción del usuario que aspira a recibir el producto o servicio en las metas - Proyecto 84.</t>
  </si>
  <si>
    <t xml:space="preserve">De acuerdo con lo reportado por el Ente de Control, los resultados de los indicadores presentan una serie de incongruencias a lo largo de cada una de las vigencias, que no son consecuentes con las magnitudes reportadas en SEGPLAN y en los diferentes informes en los que se reporta el avance físico del proyecto de inversión. </t>
  </si>
  <si>
    <t>Actualizar y socializar el procedimiento PD-03 Diseño, actualización y seguimiento de indicadores, incluyendo recomendaciones para su diseño y reporte.</t>
  </si>
  <si>
    <t>3.3.2.1</t>
  </si>
  <si>
    <t>Desconocimiento en la elaboración de los formatos 2276 y 1001, donde no se tuvo en cuenta los requerimientos técnicos establecidos por la DIAN.</t>
  </si>
  <si>
    <t>Capacitación</t>
  </si>
  <si>
    <t xml:space="preserve">Capacitación realizada </t>
  </si>
  <si>
    <t>En proceso, antes de programar la capacitación se deben revisar las normas actualizadas emitidas por la DIAN en los meses de noviembre y diciembre de 2020.</t>
  </si>
  <si>
    <t>Hallazgo administrativo y fiscal, con presunta incidencia disciplinaria, en cuantía de $7.526.017.439 m/cte., por las inversiones realizadas para el desarrollo del proyecto de vivienda La Colmena y la no entrega de las 131 VIP y los 10 locales comerciales, después de 42 meses de construidos y listos para entrega</t>
  </si>
  <si>
    <t xml:space="preserve">Las inversiones realizadas para el desarrollo del proyecto de vivienda La Colmena y la no entrega de las 131 VIP, después de 42 meses de construidas y listas para entrega </t>
  </si>
  <si>
    <t>Seguimiento a la gestión para la generación de la información correspondiente a los hogares inscritos ante la Secretaría Distrital del Hábitat, para su envío al Fideicomitente Constructor encargado de la comercialización, escrituración, entrega y registro de las unidades habitacionales del proyecto La Colmena.</t>
  </si>
  <si>
    <t>Número de informes presentados por el Fideicomitente Constructor</t>
  </si>
  <si>
    <t>Número de informes con seguimiento / Número de informes presentados por Fideicomitente Constructor</t>
  </si>
  <si>
    <t>Gerencia de Vivienda</t>
  </si>
  <si>
    <t>Cuenta de CÓDIGO ACCIÓN</t>
  </si>
  <si>
    <t>Total general</t>
  </si>
  <si>
    <t>Compartido</t>
  </si>
  <si>
    <t>Acciones</t>
  </si>
  <si>
    <t>Hallazgos</t>
  </si>
  <si>
    <t>HALLAZGOS</t>
  </si>
  <si>
    <t>ACCIONES</t>
  </si>
  <si>
    <t>ESTADO</t>
  </si>
  <si>
    <t>Averiguacion Preliminar</t>
  </si>
  <si>
    <t>En proceso En Términos</t>
  </si>
  <si>
    <t xml:space="preserve">Cumplidas </t>
  </si>
  <si>
    <t>Totales</t>
  </si>
  <si>
    <t>Se realiza borrador del Protocolo de publicación en etapa precontractual - Plataforma SECOP II.- Contratos de Prestación de Servicios profesionales y de apoyo a la gestión.
La circular informativa se encuentra en proceso de  elaboración y revisión</t>
  </si>
  <si>
    <t>Se elabora y socializa el procedimiento PD-23 que dentro de los cambios más representativos establece la actualización de los lineamientos de control de las variables para los reportes, asi como la incorporación de herramientas de control; ajuste del formato del procedimiento GI-02 Guía para la elaboración y actualización de documentos.
Se puede encontrar en la ERUNET en el enlace http://10.115.245.74/sites/default/files/documentos/PD-23_Adquis_suelo_enajen_volunt_expropia_V3.pdf</t>
  </si>
  <si>
    <t>ANÁLISIS SEGUIMIENTO OCI - Marzo 31 de 2021</t>
  </si>
  <si>
    <t>ANÁLISIS SEGUIMIENTO OCI - Diciembre 31 de 2020</t>
  </si>
  <si>
    <t>CUMPLIMIENTO a diciembre 31 de 2020</t>
  </si>
  <si>
    <t>ESTADO a diciembre 31 de 2020</t>
  </si>
  <si>
    <t>CUMPLIMIENTO a marzo 31 de 2021</t>
  </si>
  <si>
    <t>ESTADO a marzo 31 de 2021</t>
  </si>
  <si>
    <t>Comunicar por medio de documento verificable a cada uno de los responsables de la obligación de la cláusula 17 del convenio 1201 sobre la obligatoriedad de la elaboración conjunta y la firma del informe a remitir al juzgado 41.</t>
  </si>
  <si>
    <t>CUMPLIMIENTO a octubre 30 de 2020</t>
  </si>
  <si>
    <t>ESTADO a octubre 30 de 2020</t>
  </si>
  <si>
    <t>ANÁLISIS SEGUIMIENTO OCI - Octubre 30 de 2020</t>
  </si>
  <si>
    <t>Durante el periodo marzo 01 a 31 de diciembre de 2020 se suscribieron 2 convenios interadministrativos, sobre los cuales se realizó la verificación de los requisitos previa suscripción, de conformidad a los manuales de contratación vigentes.</t>
  </si>
  <si>
    <t>Con radicado interno I2021000319 de fecha 29 de enero de 2021, la Subgerencia de Planeación y Administración de Proyectos emitió circular mediante la cual se establecen los lineamientos generales para adquirir predios para la ejecución de los proyectos que sean necesarios para dar cumplimiento a los objetivos de la Empresa.
Mediante comunicación interna I2021000312 de fecha  29 de enero de 2021, la Dirección de Gestión Contractual socializó  las buenas prácticas en la actividad contractual indicando la importancia de que cada área solicitante describa en los estudios previos la modalidad de selección que aplique a cada proceso de contratación así como los requisitos jurídicos, financieros, técnicos, y de experiencia que deben cumplir los proponentes, lo cual será reflejado en los términos de referencia o pliegos de condiciones, según sea el caso.</t>
  </si>
  <si>
    <t>Mediante radicado interno I2021000329 de fecha 1 de febrero de 2021, la Gerencia de Vivienda aporta las evidencias que dan cumplimiento a la acción "Ejecutar mesas de trabajo, reuniones y/o comités fiduciarios, para buscar posibles soluciones que propendan por la reactivación del contrato".
Así mismo, aportó copias de las actas de Comités y Mesas técnicas realizadas, Opinión jurídica sobre el Convenio de Asociación CGG 144-13 e Informe General de Supervisión IDIPRON Usme II remitido a Gerencia General como adjunto al radicado interno I2021000172 del 20 de enero de 2021.</t>
  </si>
  <si>
    <t>Dentro de las actividades establecidas  en el plan de acción para la recuperación del capital invertido, se suscribió el contrato de arrendamiento 01 de 2021, como Alianza de arrendamiento 001-2021 entre ALIANZA FIDUCIARIA como vocera del Fideicomiso CENTRO COMERCIAL DE COMERCIO MAYORISTA  y la Unión Temporal TITAN GROUP UT, por valor de DOS MIL CUATROCIENTOS DOCE MILLONES DE PESOS ($2,412.000.000), cuyo objeto es "Entregar en arrendamiento los predios denominados manzana 10 y 22, así como el mobiliario tipo contenedor ubicado en la  manzana 22 del sector de San Victorino, ubicados entre las calles 9 y 10 y la carrera 11 y la Avenida Caracas".</t>
  </si>
  <si>
    <t>Actualizar y socializar el procedimiento PD-23 de tal manera que se incluya: lineamientos para la estandarización de las variables, unidades de medida (predios, hectáreas) y definiciones reportadas en los distintos informes de la Empresa. Así como documentar los mecanismos de control a los reportes de la Dirección de Predios.</t>
  </si>
  <si>
    <t>En el mes de marzo se publicó en la intranet la versión número 3 del procedimiento PD-03 Diseño, actualización y seguimiento de Indicadores y el formato FT-03 Hoja de vida de indicadores, esta actualización fue socializada a los líderes operativos de los procesos el 16 de marzo y de igual manera, se reiteró mediante correo electrónico a los líderes de proceso el 24 de marzo.</t>
  </si>
  <si>
    <t>Hallazgo administrativo y fiscal por valor de $5.987.000 debido al pago de una sanción a la Dirección de Impuestos y Aduanas Nacionales - DIAN.</t>
  </si>
  <si>
    <t>Realizar una capacitación sobre la normatividad tributaria vigente dirigida al equipo de trabajo de la Subgerencia Corporativa.</t>
  </si>
  <si>
    <t>El 24 se febrero de 2021 se realizó capacitación "Comité de Impuestos" en la cual se trataron vario temas como:
* Documento soporte de pago de nómina electrónica.
* Conceptos del documento soporte en operaciones realizadas con no obligados a facturar.
* Sentencia 21239 - 2020 Artículo 107 del Estatuto Tributario entre otros temas.
Se contó con la participación de los equipos de trabajo del proceso de Gestión Financiera, así como nómina y personal que maneja cajas menores.</t>
  </si>
  <si>
    <t>Actualización del procedimiento de Gestión Social en territorio, incluyendo la normatividad vigente aplicable, según el escenario y tipo de intervención, especificando los puntos de control, para realizar el seguimiento a cada componente y escenario.</t>
  </si>
  <si>
    <t>De acuerdo con el cronograma de trabajo de la Oficina de Gestión Social, el proceso de actualización del procedimiento de gestión social en territorio será ajustado y socializado en el mes de mayo de 2021.</t>
  </si>
  <si>
    <t>Se encuentra pendiente la segunda socialización de la circular informativa programada para el segundo semestre de 2021.</t>
  </si>
  <si>
    <t>El 24 de marzo se realizó la primera reunión para definir los criterios a tener en cuenta para realizar la conciliación, la muestra sobre la cual se va a desarrollar el ejercicio y la selección de un proyecto de inversión a revisar. Se seleccionó el proyecto de inversión 7507 y la Dirección Contractual generó un informe sobre los valores iniciales y finales de los contratos asociados a las metas de ese proyecto de inversión y con ese insumo se iniciarán los cruces pertinentes para dar paso a las conciliaciones.</t>
  </si>
  <si>
    <t xml:space="preserve">Para el primer trimestre de 2021 se realizó el diseño de una matriz en Excel que da cuenta del estado de cada uno de los 131 hogares pertenecientes al proyecto “La Colmena”, la cual se remitió al fideicomitente constructor en el mes de enero.
Durante el mes de febrero se realizó semanalmente el diligenciamiento de la matriz. Adicionalmente, se continúa desde el mes de marzo con reuniones semanales con la Secretaría Distrital de Hábitat, el Fideicomitente Constructor y la Empresa, en las cuales se verifican acciones puntuales.
Se anexan los informes recibidos por el Fideicomitente Constructor uno del mes de enero, cuatro del mes de febrero y tres del mes de marzo para un total de 8 informes.  
Como evidencia adicional de los 8 informes se remite archivo en Excel, denominado “seguimiento a comercialización” que da cuenta a los compromisos establecidos en las reuniones de seguimiento semanal.
</t>
  </si>
  <si>
    <t>PAD</t>
  </si>
  <si>
    <t>ANÁLISIS SEGUIMIENTO OCI - Junio 30 de 2021</t>
  </si>
  <si>
    <t>CUMPLIMIENTO a junio 30 de 2021</t>
  </si>
  <si>
    <t>ESTADO a junio 30 de 2021</t>
  </si>
  <si>
    <t>Se actualizó el procedimiento de Gestión Social en territorio PD-79, incluyendo actividades de participación comunitaria y especificando la norma para la formulación de los Planes de Gestión Social.</t>
  </si>
  <si>
    <t>Se adjunta el documento denominado “Ruta Crítica” que se elaboró por parte de la Gerencia de Vivienda, y en el cual se describen las actividades, responsables y tiempos que conforman la gestión de la Empresa respecto del análisis a la modelación del proyecto inmobiliario propuesta por el Constructor, y respecto de la prórroga del Convenio 206 de 2014 del cual hacer parte este proyecto.</t>
  </si>
  <si>
    <t xml:space="preserve">1.	Se elaboró el procedimiento PD-90 Recibo y entrega de obras y áreas de cesiones públicas V1 y el formato FT-193 REQUISITOS MÍNIMOS PARA ENTREGA DE OBRA V1 de fecha 25/06/2021 (se adjuntan los documentos los cuales se encuentran publicados en la ERUNET).
2.	Se realizó la socialización del procedimiento PD-90 Recibo y entrega de obras y áreas de cesiones públicas V1 y del formato FT-193 REQUISITOS MÍNIMOS PARA ENTREGA DE OBRA V1, en la Reunión de seguimiento semanal SGDP No.9, realizada el pasado 28 de junio de 2021, (se anexa el acta No.9 de Reunión de seguimiento semanal de la SGDP y el formulario de asistencia). Adicionalmente, una presentación de inducción sobre los requisitos para el recibo por parte del IDU y del IDRD y de entrega al DADEP.
3.	Se inició la implementación del procedimiento, por lo cual se anexa el formato FT-193 REQUISITOS MÍNIMOS PARA ENTREGA DE OBRA V1, diligenciado el pasado 29 de junio de 2021, para el proyecto ETAPA 7C DEL PROVENIR. </t>
  </si>
  <si>
    <t>Se anexan documentos de aprobación y recibo por parte del IDRD, Acta 16 recibo por parte del DADEP, Oficio mediante el cual el DADEP comunica al IDRD su competencia sobre el mentenimiento del Parque La Estación</t>
  </si>
  <si>
    <t>La Subgerencia de Planeación y Administración de Proyectos, Junto a la Dirección Contractual y el área financiera de la Subgerencia de Gestión Corporativa, realizaron varias mesas de trabajo con el fin de revisar la acción de mejora, desarrollar la explicación del ejercicio conciliatorio y definir los aspectos a tener en cuenta para la conciliación de la ejecución presupuestal; las reuniones fueron realizadas los días 24 de marzo, 12 de abril, 29 de abril y finalmente el 26 de mayo, como soporte de la gestión realizada y los compromisos pactados a futuro para efectos de las conciliaciones presupuestales se elaboró un acta la cual se anexa a este seguimiento, junto con los soportes de los archivos utilizados para la conciliación y los correos electrónicos que dan trazabilidad al ejercicio. Adicionalmente dando cumplimiento a los compromisos, se realizó la conciliación con corte al 31 de marzo, encontrando coherencia en la información reportada por la SPAP y validad por la Dirección de Gestión Contractual.</t>
  </si>
  <si>
    <t>La Subgerencia de Planeación y Administración de Proyectos solicitó mediante correo electrónico de fecha 21 de abril de 2021 a la responsable de la oficina TIC como administradora del sistema de información JSP7, la realización de una capacitación con el personal de la Empresa que interactúa con el sistema. La Capacitación fue realizada el 18 de mayo de 2021, el link de acceso a la grabación y memorias de la reunión se encuentra disponible en el drive https://drive.google.com/file/d/1yCbG1jJl_DgdbOveyl8ixM9-DZk1g8QQ/view.</t>
  </si>
  <si>
    <t xml:space="preserve">En cumplimiento de la cláusula 17 del convenio 1201 de 2018 el pasado mes de abril del 2021 se presentó de manera conjunta con la SDS, la SUBRED y la ERU el informe semestral de avances del proyecto a los Juzgado 41 Administrativo de Bogotá y Juzgado 12 Administrativo de Oralidad del Circuito de Bogotá, correspondientes al periodo de septiembre del 2020 a febrero del 2021.  El siguiente informe semestral está programado para presentarse en el mes de septiembre, abarcando los periodos de marzo - agosto de 2021. </t>
  </si>
  <si>
    <t>Para el último informe de avances presentado, se remitió a la SDS y a la SUBRED oficio recordando la obligatoriedad de lo estipulado en la cláusula 17 del Convenio 1201 de 2018, en relación con la elaboración conjunta del informe de avance semestral del proyecto y del trámite ágil y oportuno para la firma del mismo y su posterior envió a las autoridades judiciales.</t>
  </si>
  <si>
    <t xml:space="preserve">Se encuentra pendiente la segunda socialización de la circular informativa programada para el segundo semestre de 2021.
De acuerdo con lo concertado en el área, la segunda socialización de la circular informativa se llevará a cabo el 26 de agosto de 2021.
</t>
  </si>
  <si>
    <t>CORTE JUN 30 DE 2021</t>
  </si>
  <si>
    <t>Con corte a 30 de junio de 2021 se adjuntan los informes semanales remitidos por el Fideicomitente Constructor durante el seguimiento del trimestre así: 4 del mes de abril, 4 del mes de mayo y 3 del mes de junio.
Como evidencia adicional de los 11 informes se remite archivo en excel denominado “seguimiento a comercialización Nelekonar” que da cuenta de los compromisos establecidos en las reuniones de seguimiento semanal.
Con corte a 30 de junio el estado de la comercialización es del 100%, con el siguiente detalle:  
* 76 viviendas entregadas
* 18 viviendas tienen promesa de compraventa suscrita, en estudio de títulos, avalúo y legalización del crédito hipotecario por parte de las diferentes entidades financieras
* 33 viviendas en trámite de escrituración y registro
* 2 hogares en proceso de firma de compraventa
* 2 hogares a la espera de asignación del SDVE y/o VUR</t>
  </si>
  <si>
    <t>ANÁLISIS SEGUIMIENTO OCI - Septiembre 30 de 2021</t>
  </si>
  <si>
    <t>CUMPLIMIENTO a septiembre 30 de 2021</t>
  </si>
  <si>
    <t>ESTADO a septiembre 30 de 2021</t>
  </si>
  <si>
    <t>Con corte a 30 de septiembre de 2021 se adjuntan los informes semanales remitidos por el Fideicomitente Constructor durante el seguimiento del trimestre así: 4 del mes de julio, 4 del mes de Agosto y 4 del mes de septiembre.
Como evidencia adicional de los 12 informes se remite archivo en excel denominado “seguimiento a comercialización Nelekonar” que da cuenta de los compromisos establecidos en las reuniones de seguimiento semanal con el fideicomitente constructor y la SDHT. 
Con corte a 30 de septiembre el estado de la comercialización es el siguiente: 
* 120 viviendas entregadas
* 7 viviendas tienen promesa de compraventa suscrita, en estudio de títulos, avalúo y legalización del crédito hipotecario por parte de las diferentes entidades financieras
* 3 hogares en trámite de escrituración y registro   
* 1 hogar en proceso de desistimiento por pérdida del cierre financiero</t>
  </si>
  <si>
    <t>El 25 de agosto socializó por medio de correo electrónico la circular informativa con el protocolo de publicación en etapa precontractual – plataforma SECOP II para verificación y observaciones de los colaboradores del área y posteriormente se oficializó por medio de TAMPUS con el radicado número I2021002446 el 14 de septiembre de 2021, de esta manera se cumple con la acción de mejora propuesta.
Se anexa correo electrónico y PDF del protocolo.</t>
  </si>
  <si>
    <t>CORTE SEP 30 DE 2021</t>
  </si>
  <si>
    <t>En cumplimiento de la cláusula 17 del convenio 1201 de 2018, se elaboró el informe semestral conjunto correspondiente al periodo marzo 2021 a agosto 2021, con el fin de reportar los avances del proyecto a los Juzgados 41 Administrativo de Bogotá y 12 Administrativo de Oralidad del Circuito de Bogotá.
Por lo anterior, se considera que las tres entidades convenidas han brindado la información que se requiere para evidenciar el avance en la ejecución de actividades que permiten cumplir con el objeto contractual contenido en el Convenio 1201 de 2018, y consiguientemente, se da cumplimiento a lo ordenado en los fallos de las acciones populares que motivan dicho convenio.</t>
  </si>
  <si>
    <t>Se envió comunicación a la SDS y a la Subred Centro Oriente, remitiendo el informe semestral elaborado, para su revisión y firma - Radicados ERU S2021004069 y S2021004070.</t>
  </si>
  <si>
    <t>2021 2021</t>
  </si>
  <si>
    <t>3.1.2.2</t>
  </si>
  <si>
    <t>Debilidades en el manejo de los instructivos de Sivicof  para reporte de información a la Contraloría.</t>
  </si>
  <si>
    <t xml:space="preserve">Debilidades en la conciliación de la información que se registra en Sivicof formato CB-0905 objeto del hallazgo administrativo. </t>
  </si>
  <si>
    <t>El Formato CBN-1001- PAC diseñado por la Contraloría de Bogotá no se encuentra acorde con el Catálogo de Cuentas Presupuestales, así como el cargue manual y la simultaneidad de tareas realizadas durante los primeros días de cada mes en el área presupuesto no permite una plena atención en la construcción de los informes de seguimiento presupuestal</t>
  </si>
  <si>
    <t>De acuerdo con lo reportado por el ente de control, se encontró incoherencia en la información reportada por parte de la empresa en el factor PACA. 
Se presentan inconsistencias por falta de puntos de control y de definición de la información que debe ser reportada.</t>
  </si>
  <si>
    <t>De acuerdo con lo reportado por el ente de control, se encontró incoherencia en la información reportada por parte de la empresa en el factor PACA . Se presentan inconsistencias por falta de puntos de control y de definición de la información que debe ser reportada.</t>
  </si>
  <si>
    <t>De acuerdo con lo reportado por el ente de control, se encontró incoherencia en la información reportada por parte de la empresa en el factor ODS. Se presentan inconsistencias por falta de puntos de control y de definición de la información que debe ser reportada.</t>
  </si>
  <si>
    <t xml:space="preserve">Falta de procedimientos que den lineamientos claros sobre publicidad de información en Secop. </t>
  </si>
  <si>
    <t>Falta de  seguimiento al cumplimiento de las acciones formuladas en el plan de mejoramiento.</t>
  </si>
  <si>
    <t>Debilidades en los controles y el seguimiento al oportuno y correcto registro en la plataforma del Secop.</t>
  </si>
  <si>
    <t>La fecha de corte de la información remitida al ente de control difiere de la del  informe de gestión a 31 de diciembre de 2020,  lo que genera diferencia en el estado que se reporta en el listado emitido en junio de 2021 por la herramienta del sistema JSP7 ( que se diseño y fue puesta en marcha en mayo 2021)</t>
  </si>
  <si>
    <t>* Cambio de norma para la intervención de bienes de interés cultural del ámbito nacional - BICN que modificó los requisitos para la intervención de los inmuebles.
* Condiciones de urgencia manifiesta que ponían en riesgo de colapso de elementos y/o de mayor deterioro de los inmuebles patrimoniales.</t>
  </si>
  <si>
    <t>Revisión de la información reportada en el aplicativo Sivicof correspondiente al hallazgo administrativo en la vigencia 2021 con corte al 30 de septiembre.</t>
  </si>
  <si>
    <t xml:space="preserve">Revisión Formato CB-0114 </t>
  </si>
  <si>
    <t>No. formatos revisados / No. formatos programados para revisión.</t>
  </si>
  <si>
    <t>Solicitar apertura del aplicativo Sivicof a la Contraloría con el fin de subsanar inconsistencias encontradas en la revisión.</t>
  </si>
  <si>
    <t>Reportes Sivicof Ajustados</t>
  </si>
  <si>
    <t xml:space="preserve">Número de reportes modificados/Número de reportes con objeto de modificación  </t>
  </si>
  <si>
    <t>Conciliación mensual de información del reporte de Sivicof contra la información registrada en el Sistema Administrativo y Financiero JSP7 con corte al 30 de diciembre de 2021</t>
  </si>
  <si>
    <t>Conciliación de Información</t>
  </si>
  <si>
    <t>No. de conciliaciones ejecutadas / No. De conciliaciones programadas</t>
  </si>
  <si>
    <t xml:space="preserve">Conciliación mensual de información del reporte de Sivicof contra la información registrada en el Sistema Administrativo y Financiero JSP7 en la vigencia 2021 </t>
  </si>
  <si>
    <t>Una conciliación realizada de información 2021</t>
  </si>
  <si>
    <t>Una capacitación realizada con evidencia de participación de los involucrados</t>
  </si>
  <si>
    <t>Formato CBN 1001 PAC actualizado</t>
  </si>
  <si>
    <t xml:space="preserve">Un Formato actualizado </t>
  </si>
  <si>
    <t xml:space="preserve"> Formato de validación de información CBN 1001 PAC diseñado y aplicado</t>
  </si>
  <si>
    <t>Un formato implementado</t>
  </si>
  <si>
    <t xml:space="preserve">Instructivo de priorización para la elaboración, presentación y entrega de información </t>
  </si>
  <si>
    <t xml:space="preserve">Un documento de instructivo publicado y socializado </t>
  </si>
  <si>
    <t>Documento final remitido a la Secretaría Distrital de Ambiente</t>
  </si>
  <si>
    <t>Un documento y formato reformulado y concertado con las áreas que manejan los temas ambientales de proyectos y remitido a Secretaría Distrital de Ambiente</t>
  </si>
  <si>
    <t>Seguimiento semestral de los avances de las actividades y ejecución presupuestal de las metas definidas en el PACA, en concordancia con el SEGPLAN, SIVICOF y los lineamientos de las Secretaría Distrital de Ambiente, registrando los avances en actas con compromisos.</t>
  </si>
  <si>
    <t>Acta de reunión</t>
  </si>
  <si>
    <t>Definición de lineamientos y puntos de control en el proceso de Direccionamiento Estratégico, en relación con los reportes de información asociada con los reportes de metas y proyectos de inversión a usuarios externos.</t>
  </si>
  <si>
    <t>Documento con lineamientos y controles incorporados</t>
  </si>
  <si>
    <t>1 documento con lineamientos y controles incorporados</t>
  </si>
  <si>
    <t>Implementar un repositorio de información donde la subgerencia de Planeación incorpore los reportes de información que se envían a usuarios externos en relación con las metas y los proyectos de inversión, teniendo en cuenta la cronología y fechas de corte.</t>
  </si>
  <si>
    <t>Estado del Repositorio creado e implementado</t>
  </si>
  <si>
    <t xml:space="preserve">No. De informes para usuarios externos incorporados en el repositorio / No. De informes para usuarios externos generados </t>
  </si>
  <si>
    <t>Un procedimiento publicado (intranet) y socializado</t>
  </si>
  <si>
    <t>Un procedimiento publicado (intranet) y socializado.</t>
  </si>
  <si>
    <t xml:space="preserve">Socializaciones </t>
  </si>
  <si>
    <t xml:space="preserve">Dos socializaciones ejecutadas </t>
  </si>
  <si>
    <t>Realizar seguimiento al cargue de documentos de ejecución contractual en la plataforma Secop a través de una verificación aleatoria, reportando las inconsistencias encontradas a los supervisores.</t>
  </si>
  <si>
    <t>Reporte de inconsistencias</t>
  </si>
  <si>
    <t xml:space="preserve"> No. reportes realizados y remitidos / No. reportes programados</t>
  </si>
  <si>
    <t>Protocolo de estados elaborado</t>
  </si>
  <si>
    <t>Protocolo elaborado</t>
  </si>
  <si>
    <t>Revisión reportes predios sistema JSP7</t>
  </si>
  <si>
    <t>No. de revisiones realizadas/No. de revisiones programadas</t>
  </si>
  <si>
    <t>Incluir en los contratos que se suscriban para intervenir los inmuebles BICN, la obligación de gestionar los trámites de autorización ante las autoridades competentes, a la luz de las normas vigentes.</t>
  </si>
  <si>
    <t>Contratos suscritos con obligación definida para el tramite de autorizaciones</t>
  </si>
  <si>
    <t xml:space="preserve">Nro contratos suscritos que incluyan trámites de autorización ante autoridades competentes /Nro contratos que deben incluir trámites de autorización requeridas ante autoridades competentes  </t>
  </si>
  <si>
    <t>Subgerencia de Gestión Corporativa - Tesorería</t>
  </si>
  <si>
    <t>Subgerencia de Gestión Corporativa - Tesorería y Oficina de Control Interno</t>
  </si>
  <si>
    <t>Subgerencia de Gestión Corporativa - Presupuesto</t>
  </si>
  <si>
    <t>Subgerencia de Gestión Corporativa - Presupuesto - Contabilidad - Tesorería</t>
  </si>
  <si>
    <t>Subgerencia Desarrollo de Proyectos, Subgerencia de Gestión Corporativa y Subgerencia de Planeación</t>
  </si>
  <si>
    <t>Subgerencia Corporativa, Dirección de Gestión Contractual y Subgerencia de Planeación (Apoyo)</t>
  </si>
  <si>
    <t>Subgerencia de Gestión Corporativa, Dirección de Gestión Contractual y Oficina de Comunicaciones</t>
  </si>
  <si>
    <t>Dirección Comercial</t>
  </si>
  <si>
    <t>Todas las subgerencias</t>
  </si>
  <si>
    <t>Hallazgo administrativo con presunta incidencia disciplinaria por falta de reporte e inconsistencias en la información en la rendición de la cuenta de la ERU en el aplicativo de SIVICOF. CASO 1 Formato CB-0114</t>
  </si>
  <si>
    <t>Hallazgo administrativo con presunta incidencia disciplinaria por falta de reporte e inconsistencias en la información en la rendición de la cuenta de la ERU en el aplicativo de SIVICOF. CASO 2 Formato CB-0905</t>
  </si>
  <si>
    <t>Hallazgo administrativo por incoherencia e inconsistencia en los datos reportados de la inversión realizada por la ERU en los factores PACA y ODS.</t>
  </si>
  <si>
    <t>Hallazgo administrativo por la falta de efectividad de la acción formulada al Hallazgo 3.1.3.4, acción No 4; en el Plan de Mejoramiento de la ERU correspondientes a la Auditoria de Regularidad No. 65 relacionado con la omisión publicación de documentos contractuales en el SECOP II.</t>
  </si>
  <si>
    <t>Hallazgo administrativo por diferencias en las fechas de inicio y finalización del contrato 019 de 2020 entre la información reportada en el Sistema Electrónico para la Contratación Pública SECOP II y la registrada en los certificados de cumplimiento e informe de actividades.</t>
  </si>
  <si>
    <t>Hallazgo administrativo con presunta incidencia disciplinaria por suministrar información oficial en el desarrollo de la Auditoria, que difiere con la información reportada en el Sistema de Vigilancia y Control Fiscal –SIVICOF a través de los documentos y formatos electrónicos desarrollados para este fin; con relación a la base de datos de los predios que son de propiedad de la ERU.</t>
  </si>
  <si>
    <t>Hallazgo administrativo por intervenir bienes de interés cultural sin la autorización del Ministerio de Cultura</t>
  </si>
  <si>
    <t>ANÁLISIS SEGUIMIENTO OCI - Diciembre 31 de 2021</t>
  </si>
  <si>
    <t>CUMPLIMIENTO a diciembre 31 de 2021</t>
  </si>
  <si>
    <t>ESTADO a diciembre 31 de 2021</t>
  </si>
  <si>
    <t xml:space="preserve">Actas de reunión firmadas por las partes con avances y compromisos </t>
  </si>
  <si>
    <t>CORTE DIC 31 DE 2021</t>
  </si>
  <si>
    <t>Con corte a 31 de diciembre de 2021 se adjuntan los informes semanales remitidos por el Fideicomitente Constructor durante el seguimiento del trimestre así: 4 del mes de octubre, 4 del mes de noviembre y 4 del mes de diciembre.
Como evidencia adicional de los 12 informes se remite archivo en excel denominado “seguimiento a comercialización Colmena OCT-DIC” que da cuenta de los compromisos establecidos en las reuniones de seguimiento semanal con el fideicomitente constructor y la SDHT. 
Con corte a 31 de diciembre el estado de la comercialización es el siguiente: 
* 127 viviendas entregadas
* 1 vivienda tiene promesa de compraventa suscrita, en estudio de títulos, avalúo y legalización del crédito hipotecario por parte de las diferentes entidades financieras
* 2 hogares en trámite de escrituración y registro   
* 1 hogar en proceso de asignación de SDVE</t>
  </si>
  <si>
    <t>Se realizó la revisión del Formato CB-0114 para los meses de enero a septiembre de 2021 arrojando los siguientes resultados:
*Reporte enero y febrero 2021: se revisó y se verificó que la información se transmitió correctamente. El soporte es la transmisión de la cuenta en la fecha respectiva.
*Reporte marzo: se realizó revisión y ajuste del formato para retransmisión. Anexo 1. Correo a Control Interno remitiendo la información validada. 
*Reporte abril a septiembre 2021: se revisó y se verificó que la información se transmitió correctamente. El soporte es la transmisión de la cuenta en la fecha respectiva.
*Reporte octubre a diciembre: Se realizó la revisión y validación de información confirmando que se encontraba diligenciada correctamente.  El soporte es la transmisión de la cuenta en la fecha respectiva.</t>
  </si>
  <si>
    <t>Se elaboró comunicación dirigida a la Contraloría con radicado No. E2021007202 de fecha diciembre de 2021 solicitando la retransmisión del reporte del mes de marzo de 2021. Anexo 2.
Soporte correo electrónico de transmisión del formato CB-0114 realizado en el mes de diciembre de 2021. Anexo 3.</t>
  </si>
  <si>
    <t xml:space="preserve">Hallazgo administrativo con presunta incidencia disciplinaria por falta de reporte e inconsistencias en la información en la rendición de la cuenta de la ERU en el aplicativo de SIVICOF. CASO 3 DOCUMENTO CBN-1001-1220 PAC.
</t>
  </si>
  <si>
    <t xml:space="preserve">Diligenciar el formato CBN 1001 PAC con el Catálogo de Cuentas Presupuestales vigente y aplicable para la Empresa. </t>
  </si>
  <si>
    <t>El formato CBN 1001 PAC se actualizó conforme al Catálogo Integrado de Cuentas Presupuestales de ingresos y de gastos para la información transmitida durante la vigencia 2021, así como la formulación de las filas de subtotales y totales. Anexo 5.</t>
  </si>
  <si>
    <t>Reformulación de documento y formato PACA para el cuatrienio 2020-2024.</t>
  </si>
  <si>
    <t>En el periodo comprendido entre el 26 de mayo de 2021 y el 05 de octubre de 2021 se realizaron mesas de trabajo internas con las diferentes dependencias de la entidad, con el objetivo de identificar todos los proyectos que aportaran a la gestión ambiental de la ciudad, y las mesas externas con la SDA, en donde se le indicaban los avances que se tenían con relación a la reformulación y concertación del PACA para la vigencia 2021. Anexos 3 y 4.</t>
  </si>
  <si>
    <t>1. El 30 de agosto de 2021 se le solicito una prórroga a la SDA mediante radicado no. 2021ER190332, recibiendo una respuesta de este el 09 de septiembre de 2021 mediante radicado no. 2021EE192051 .
2. Se realizó reformulación PACA de la entidad y se subió a la herramienta STORM WEB el 19. 10.2022. (se adjunta soporte anexos 1 y 5).
3. Se realizo seguimiento semestral (se adjunta soporte anexo 2).</t>
  </si>
  <si>
    <t>Elaborar un procedimiento que contenga controles y lineamientos en la oportunidad y completitud para el cargue de documentos de ejecución del contrato en el SECOP.</t>
  </si>
  <si>
    <t>La DGC en conjunto con la Subgerencia de Gestión Corporativa elaboró el procedimiento PD-94 de fecha 23 de diciembre 2021 "Publicación de informes y pagos a contratistas a través de la plataforma SECOP II o su equivalente" el cual se encuentra publicado en la intranet.</t>
  </si>
  <si>
    <t>Elaborar un protocolo que contenga la definición sobre los diferentes estados que se manejan en la base de predios (JSP7).</t>
  </si>
  <si>
    <t>Se elaboró protocolo con las definiciones de los diferentes estados que se manejan en la base de predios JSP7, como un aclaratorio del Manual del Usuario del sistema.
Se incluirá como un documento adjunto al procedimiento de PD-69 Administración de Predios y se subirá a MIPG-SIG. (31/01/2022).</t>
  </si>
  <si>
    <t>Teniendo en cuenta que durante los meses de abril a diciembre de 2021 la Empresa no constituyó ninguna inversión en  CDT, se informa que por lo anterior no se realizaron conciliaciones de información dado que la transmisión del formato CB-0114 se realiza en blanco.  El soporte es la transmisión de la cuenta mensual en la fecha respectiva.</t>
  </si>
  <si>
    <t>Esta actividad está en términos. Se informa que el formato CB-0905 se trasmite con periodicidad anual, razón por la cual la conciliación se realizará sobre la información al corte del mes de diciembre de 2021 con transmisión en plataforma Sivicof en los tiempos determinados por la Contraloría para el reporte de la cuenta anual.</t>
  </si>
  <si>
    <t>Realizar una capacitación sobre instructivos de Sivicof, donde participe el equipo de trabajo que desarrolla actividades de diligenciamiento de los formatos Sivicof</t>
  </si>
  <si>
    <t>Se proyectó borrador de comunicación para la Contraloría solicitando la capacitación relacionada con diligenciamiento de los instructivos la cual se encuentra en revisión y aprobación. Anexo 4 proyecto comunicación.</t>
  </si>
  <si>
    <t>Al respecto desde la Subgerencia de Planeación (Gerencia proyecto San Juan de Dios) se han adelantado las siguientes acciones:
1. Contrato 063 del PAD San Juan de Dios - Diseño de espacios emblemáticos derivados del concurso de arquitectura: El consultor debe adelantar los permisos y autorizaciones ante el Ministerio de Cultura y demás instancias que el proyecto requiera, como Curaduría Urbana, Servicios Públicos, permisos ambientales o los demás que apliquen. 
Estado: Contrato en ejecución. (Adjunto contrato).
2. Contrato 065 del PAD San Juan de Dios - Interventoría a los diseños de espacios emblemáticos derivados del concurso de arquitectura: El interventor debe acompañar y verificar la solicitud y obtención de los permisos y autorizaciones ante el Ministerio de Cultura y demás instancias que el proyecto requiera, como Curaduría Urbana, Servicios Públicos,
Estado: Contrato en ejecución. Permisos ambientales o los demás que apliquen. (Adjunto contrato)
3. Proceso de invitación pública No. PAD-SJD-IP-05-2021 - Consultoría para los diseños de restauración integral de los tres pabellones de San Juan de Dios: Incluye el trámite y obtención de autorizaciones y licencias requeridas para ejecutar los proyectos. 
Estado: Proceso adjudicado, contrato por firmar. (Adjunto anexo técnico).
4. Proceso de selección simplificada PAD-SJD-SS-04-2021 - Interventoría a la consultoría para los diseños de restauración integral de los tres pabellones de San Juan de Dios: Incluye el seguimiento y acompañamiento al trámite y obtención de autorizaciones y licencias requeridas para ejecutar los proyectos. 
Estado: En proceso de selección. (Adjunto anexo técnico).</t>
  </si>
  <si>
    <t>Diseñar y emplear un formato de validación de la información contenida en el formato CBN 1001 PAC para la revisión previa al envío periódico de la misma.</t>
  </si>
  <si>
    <t>Se elaboró un piloto con la información a diciembre 31 de 2021 para validar la información previa a la transmisión, obteniendo resultados aceptables que requieren ajustes en el diseño y formulación. Anexo 6.</t>
  </si>
  <si>
    <t>Hallazgo administrativo con presunta incidencia disciplinaria por falta de reporte e inconsistencias en la información en la rendición de la cuenta de la ERU en el aplicativo de SIVICOF. CASO 3 DOCUMENTO CBN-1001-1220 PAC.</t>
  </si>
  <si>
    <t>Definir las directrices de priorización para la elaboración, presentación y entrega de información a los organismos administrativos y de control frente a otras actividades funcionales de las áreas de presupuesto, tesorería y contabilidad de la Subgerencia Corporativa.</t>
  </si>
  <si>
    <t>Se está recopilando la información de procedimientos, circulares y directivas vigentes para establecer el mecanismo más idóneo que permita cumplir efectivamente con la acción.</t>
  </si>
  <si>
    <t>Realizar dos socializaciones del procedimiento del cargue de la información al SECOP.</t>
  </si>
  <si>
    <t>A través de correo electrónico de fecha 31 de diciembre de 2021 se socializó el procedimiento PD-94 "Publicación de informes y pagos a contratistas a través de la plataforma SECOP II o su equivalente".</t>
  </si>
  <si>
    <t>A traves de radicado I2021003338 de fecha 15 de diciembre de 2021 la DGC realizó seguimiento de manera aleatoria al cargue de documentos de ejecución contractual en la plataforma Secop, reportando a los supervisores las situaciones encontradas</t>
  </si>
  <si>
    <t>Hallazgo administrativo por la falta de efectividad de la acción formulada al Hallazgo 3.1.3.5, acción 1; en el Plan de Mejoramiento de la ERU correspondientes a la Auditoria de Regularidad No. 65 relacionado con publicación extemporánea de información en la plataforma SECOP II.</t>
  </si>
  <si>
    <t>A través de radicado I2021003338 de fecha 15 de diciembre de 2021 la DGC realizó seguimiento de manera aleatoria al cargue de documentos de ejecución contractual en la plataforma Secop, reportando a los supervisores las situaciones encontradas.</t>
  </si>
  <si>
    <t>A través de radicado I2021003336, I2021003337 y I2021003339 de fecha 15 de diciembre de 2021 de manera aleatoria, la DGC realizó seguimiento en el diligenciamiento de la fecha de inicio en el secop, de algunos contratos, reportando a los supervisores las situaciones encontradas.</t>
  </si>
  <si>
    <t>Realizar una revisión periódica que permita verificar el estado de los predios, de acuerdo con el reporte generado por el sistema JSP7.</t>
  </si>
  <si>
    <t>Al finalizar la vigencia 2021 se generó el listado en excel de predios en administración, desde el sistema, para que sea revisado el estado y si requiere alguna modificación se ajustará en el mes de enero.
Se diseñará y pondrá en funcionamiento, un reporte en donde se identifique la fecha y el periodo de generación de la información. (28/02/2022).</t>
  </si>
  <si>
    <t>ANÁLISIS SEGUIMIENTO OCI - Marzo 31 de 2022</t>
  </si>
  <si>
    <t>CUMPLIMIENTO a marzo 31 de 2022</t>
  </si>
  <si>
    <t>ESTADO a marzo 31 de 2022</t>
  </si>
  <si>
    <t>De acuerdo con la revisión realizada a la documentación asociada al proceso de Direccionamiento Estratégico en el sistema integrado de gestión, se identificó que ninguno de los documentos existentes se relaciona con la generación de reportes más allá del seguimiento a planes y metas, por lo cual se elaborará una guía que contenga tanto los lineamientos requeridos como el paso a paso para su cumplimiento.</t>
  </si>
  <si>
    <t>La subgerencia de Planeación y Administración de Proyectos adelantó un inventario que lista los diferentes reportes, informes o datos que se generan desde el área, con el fin de definir la arquitectura del repositorio y los lineamientos a documentar para su funcionamiento, el siguiente paso es identificar cuales están exclusivamente asociados y metas y proyectos de inversión. Se adjunta primer inventario realizado y la frecuencia de reportes. De igual manera se incluyó en el mapa de oportunidades del proceso de Direccionamiento Estratégico.</t>
  </si>
  <si>
    <t>Para dar cumplimiento a la acción propuesta y su objetivo final, se realizaron las siguientes gestiones:
Incluir en los contratos suscritos en relación con los bienes de interés cultural, la obligación de gestionar los trámites de autorización ante las autoridades competentes, a la luz de las normas vigentes. Lo anterior se puede evidenciar en los siguientes contratos:
Contrato 074 de 2022 para la elaboración de los estudios y diseños técnicos de los proyectos de restauración y la gestión y obtención de los permisos, autorizaciones y licencias correspondientes para la intervención de los edificios San Eduardo, San Lucas, y Paulina Ponce de León, inmuebles localizados en el bien de interés cultural del ámbito nacional del complejo hospitalario San Juan de Dios.
Contrato 075 de 2022 Para realizar la interventoría integral al contrato de consultoría cuyo objeto es "Elaboración de los estudios y diseños técnicos, los proyectos de restauración; y la gestión y obtención de los de los permisos, autorizaciones y licencias correspondientes para la intervención de los edificios San Eduardo, San Lucas, y Paulina Ponce de León, inmuebles localizados en el bien de interés cultural del ámbito nacional del complejo hospitalario San Juan de Dios.
Contrato 063 de 2021 del PAD San Juan de Dios - Diseño de espacios emblemáticos derivados del concurso de arquitectura: El consultor debe adelantar los permisos y autorizaciones ante el Ministerio de Cultura y demás instancias que el proyecto requiera, como Curaduría Urbana, Servicios Públicos, permisos ambientales o los demás que apliquen. 
 Contrato 065 del PAD San Juan de Dios - Interventoría a los diseños de espacios emblemáticos derivados del concurso de arquitectura: El interventor debe acompañar y verificar la solicitud y obtención de los permisos y autorizaciones ante el Ministerio de Cultura y demás instancias que el proyecto requiera, como Curaduría Urbana, Servicios Públicos,
Se adjuntan los contratos para la verificación pertinente.</t>
  </si>
  <si>
    <t>A través de radicado I2022000911 de fecha 16 de marzo de 2022 la DGC realizó seguimiento de manera aleatoria al cargue de documentos de ejecución contractual en la plataforma Secop, reportando a los supervisores las situaciones encontradas.</t>
  </si>
  <si>
    <t>A través de radicado I2022000911 de fecha 16 de marzo de 2022  la DGC realizó seguimiento en el diligenciamiento de la fecha de inicio en el secop, de algunos contratos, reportando a los supervisores las situaciones encontradas.</t>
  </si>
  <si>
    <t>Continuando con el seguimiento a las 4 viviendas que no habían sido entregadas a 31 de diciembre de 2021, la Gerencia de Vivienda se permite entregar el siguiente reporte:
1 vivienda entregada el 03 de enero de 2022, que ingresó a registro el día 28 de diciembre de 2021, proceso que se logra una vez la escritura pública contenga las firmas requeridas de la entidad financiera, la Fiduciaria, el Consorcio Nelekonar y la Notaría.
1 vivienda en proceso de liquidación de gastos de beneficencia, próxima a ingresar a registro para surtir la entrega, que a finales 2021 se encontraba en proceso de firmas de la escritura pública.
1 vivienda en proceso de legalización de crédito hipotecario, se encuentra a la espera de la emisión de la orden de escrituración por parte del Banco de Bogotá.
1 vivienda en proceso de firma de acuerdo de negociación. Esta fue la última vivienda del proyecto que fue comercializada, dado que el subsidio había sido asignado a un primer hogar que perdió el crédito hipotecario, y, en consecuencia, fue necesario que la SDHT declarara la pérdida de fuerza ejecutoria el 28 diciembre de 2021, para proceder con la vinculación de un nuevo hogar.
Así mismo, la Dirección Comercial allega el material relacionado con las actividades de comercialización de los locales comerciales de la Colmena.</t>
  </si>
  <si>
    <t>Al cierre de la vigencia 2021 no se constituyeron inversiones en CDT. De acuerdo con lo anterior la transmisión del formato CB-0114 se realiza en blanco.
El soporte de esta acción corresponde al formato a diciembre 31 de 2021 de la cuenta mensual transmitida en enero 2022 el cual reposa en la oficina de Control Interno.</t>
  </si>
  <si>
    <t>El formato CB-0905 se transmite con periodicidad anual, por tal razón la conciliación se realizó con corte a diciembre 31 de 2021 y fue verificada con base en el informe de cuentas por cobrar emitido a través del Sistema Administrativo y Financiero JSP7 y la Información registrada en el balance de prueba a 31 de diciembre de 2021 la cual debe ser igual en los dos reportes.
Anexo 1 Reporte JSP7 Cuentas por Pagar
Anexo 2 Balane de Prueba</t>
  </si>
  <si>
    <t>Se implementó el formato para validar la información previa a la transmisión correspondiente a enero y febrero 2022, obteniendo resultados óptimos que posibilitan su implementación definitiva y seguimiento para el próximo trimestre. Anexo  4.</t>
  </si>
  <si>
    <t>En reunión de seguimiento al proceso de gestión financiera adelantada el 23 de febrero de 2022 se evaluaron cuatro escenarios para la priorización de actividades funcionales del equipo financiero, en las cuales se analizaron las fechas más críticas y que incidieran directamente en la presentación de informes a los entes administrativos y de control.
En consecuencia, se expidió la comunicación interna I2022000718 (soporte ubicado en TAMPUS) mediante la cual se fija el calendario de actividades financieras para la vigencia 2022, al tiempo que se dictan algunas recomendaciones que complementan este objetivo.</t>
  </si>
  <si>
    <t>A traves de correo electronico de fecha 14 de enero de 2022 se socializó el procedimiento PD-94 "Publicación de informes y pagos a contratistas a través de la plataforma SECOP II o su equivalente".</t>
  </si>
  <si>
    <t>Con el acompañamiento del a Oficina de Control Interno, la Contraloría de Bogotá remitió mediante correo electrónico del 21 de enero de 2022 la socialización de la capacitación "Socialización Circular 006 de 2021- Grupo III" sobre los formatos a transmitir en la cuenta anual vigencia 2021, el cual incluye el formato CB-0905. Anexo 3.</t>
  </si>
  <si>
    <t>CORTE MAR 31 DE 2022</t>
  </si>
  <si>
    <t>ANÁLISIS SEGUIMIENTO OCI - Junio 30 de 2022</t>
  </si>
  <si>
    <t>CUMPLIMIENTO a junio 30 de 2022</t>
  </si>
  <si>
    <t>ESTADO a junio 30 de 2022</t>
  </si>
  <si>
    <t>2022 2022</t>
  </si>
  <si>
    <t>3.2.1</t>
  </si>
  <si>
    <t>3.2.2</t>
  </si>
  <si>
    <t>*Inversión de recursos sobre un inmueble en desuso
* El control fiscal interno fue valorado con deficiencias por el ente de control
* Existencia de una sentencia de acción popular para la intervención y adecuación de la infraestructura físicas del CHSJDD
* Falta de planeación, controles y alertas durante la estructuración y ejecución del proyecto, así como en la gestión de la contratación que se requería para el desarrollo del mismo en su momento</t>
  </si>
  <si>
    <t>* Realización de obras previo al inicio de la interventoría, la cual inició 19 meses después del contrato raíz
* Falta de aplicación de los lineamientos del manual de contratación de la Empresa y de  controles en la ejecución de la supervisión del contrato 036 de 2017
* Falta de planeación, controles y alertas durante la estructuración y ejecución del proyecto, así como en la gestión de la contratación que se requería para el desarrollo del mismo en su momento</t>
  </si>
  <si>
    <t>* Realización de obras previo al inicio de la interventoría, l cual inició 19 meses después del contrato raíz
* Falta de aplicación de los lineamientos del manual de contratación de la Empresa y de  controles en la ejecución de la supervisión del contrato 036 de 2017
* Falta de planeación, controles y alertas durante la estructuración y ejecución del proyecto, así como en la gestión de la contratación que se requería para el desarrollo del mismo en su momento</t>
  </si>
  <si>
    <t>Definir e implementar herramientas para optimizar la planeación y control de los proyectos a cargo de la Empresa en las diferentes fases desde su inicio hasta su cierre, permitiendo el seguimiento, análisis, documentación y toma oportuna de decisiones.</t>
  </si>
  <si>
    <t>Revisar, actualizar, socializar y evaluar el conocimiento sobre  los documentos del sistema integrado de gestión que soportan la gestión de supervisión e interventoría en la Empresa durante la ejecución de los contratos en relación con  la gestión de los proyectos a cargo de la Empresa.</t>
  </si>
  <si>
    <t xml:space="preserve">Seguimiento integral de proyectos </t>
  </si>
  <si>
    <t xml:space="preserve">No.de herramientas implementadas para la planeación y control de proyectos
</t>
  </si>
  <si>
    <t>Evaluación conocimiento sobre supervisión e interventoría</t>
  </si>
  <si>
    <t xml:space="preserve">No. De documentos revisados, actualizados y socializados / No. Documentos de supervisión e interventoría en el SIG * 100
</t>
  </si>
  <si>
    <t xml:space="preserve">No.de socializaciones con evaluación de la efectividad / No. De socializaciones realizadas * 100
</t>
  </si>
  <si>
    <t>Gerencia Integral de Proyectos de la Subgerencia de Planeación y Administración de Proyectos</t>
  </si>
  <si>
    <t xml:space="preserve">Dirección Contractual / Supervisores </t>
  </si>
  <si>
    <t xml:space="preserve">Hallazgo administrativo con incidencia fiscal y presunta incidencia disciplinaria por los recursos invertidos en estudios y diseños, obras de urbanismo, obras de reparaciones locativas y primeros auxilios e interventorías, en el Complejo Hospitalario San Juan de Dios – CHSJD, específicamente en el edificio Torre central y costado oriental o anexo, por valor de $7.380.731.988, edificios que se encuentran abandonados y no prestan ningún servicio de salud. </t>
  </si>
  <si>
    <t>Hallazgo administrativo con presunta incidencia disciplinaria por no suscribir a tiempo el contrato No. 040 de 2018 de la ERU, para efectuar seguimiento a las obras previstas a ejecutarse en Contrato No. 036 de 2017 de reparaciones locativas, primeros auxilios, mantenimiento y adecuación por fases de intervención, suscrito con el Consorcio Patrimonial, las cuales no se encuentran en uso y en un proceso constante de deterioro 
físico.</t>
  </si>
  <si>
    <t>Se programaron reuniones trimestrales con el Director Comercial para la revisión del Estado de los predios, la   primera se llevó a cabo el 4 de abril de 2022. (ver agenda). Se tiene proyectada la siguiente reunión para el mes de Julio de 2022
Se trabajó y diseñó un reporte generado desde el aplicativo JSP7 (ver reporte) , en el que se incluye la fecha de generación del reporte y los datos de los predios ( Folio, Chip, Nombre del predio-RT, Dirección, Proyecto, Estado Proyecto, Nombre Administrador, Estado base Administ, entre otros).  El reporte incluye la Base General, es decir: Los predios administrados (en inventario) y los predios que ya han sido transferidos o entregados sobre los que se lleva una traza histórica (estos ya no hacen parte del inventario). Se adjunta reporte en el que se relacionan 812 Predios, de los cuales 632 conforman el inventario administrado, 167 se han entregado y 13 se han transferido de estos dos últimos que suman 180, el sistema mantiene la historia, pero no se incluyen en el conteo para administrar.</t>
  </si>
  <si>
    <t>A través de radicado S2022001559 de fecha 22 abril de 2022 y de correo electronico de fechas  29 de abril de 2022 y  22 de junio de 2022 la DGC realizó seguimiento de manera aleatoria al cargue de documentos de ejecución contractual en la plataforma Secop, reportando a los supervisores las situaciones encontradas.</t>
  </si>
  <si>
    <t>A través de radicado S2022001559 de fecha 22 abril de 2022  la DGC  realizó seguimiento en el diligenciamiento de la fecha de inicio en el secop, de algunos contratos, reportando a los supervisores las situaciones encontradas.</t>
  </si>
  <si>
    <t xml:space="preserve">Se adelantó la actualización del "PD-94 Publicación de informes a traves de plataforma SECOP" y se socializó en reunión programada el viernes 24 de Junio de 2022 a las 11am  </t>
  </si>
  <si>
    <t>De acuerdo con la acción de mejora planteada, la Subgerencia de Planeación y Administración de Proyectos ha llevado a cabo las siguientes gestiones:
1. En el mes de abril se realizó el lanzamiento del Tablero de Proyectos, el cual se encuentra disponible en la Erunet; esta herramienta tiene como fin optimizar el acceso a la información de los proyectos de la Empresa, facilitando la consulta por parte de los equipos que interactúan en las distintas etapas. De igual manera, busca apoyar el proceso de seguimiento de las Subgerencias Líderes de los proyectos, con la generación permanente de alertas que permitan tomar decisiones de una manera oportuna y eficiente. El tablero esta disponible en la siguiente ruta: http://186.154.195.124/tablero-de-proyectos
2. Por otra parte, se construyó la propuesta de resolución para el funcionamiento del comité de proyectos, la cual fue revisada por la Subgerencia de Planeación y Administración de Proyectos y la Subgerencia Jurídica; se realizaron los ajustes conforme a la retroalimentación recibida y se encuentre en proceso de revisión y aprobación final por parte de la Gerencia General.
3. A su vez, el 20 de abril la Subgerencia de Planeación y Administración de Proyectos presentó ante CIGD la modificación del proceso de Dirección, control y seguimiento a proyectos. Lo anterior teniendo en cuenta su naturaleza, alcance, impacto e interacción con las partes interesadas, en ese sentido el proceso paso de ser misional a estratégico en el marco del mapa de procesos de la Empresa y se modificó su nombre así como su objetivo, alcance y actividades del ciclo PHVA. El proceso quedó definido como Planeación y seguimiento integral de proyectos. De igual manera, se adelanta la construcción de ciclo de proyectos, para lo cual durante el semestre se han realizado dos mesas de trabajo con lo subgerentes para revisar las diferentes etapas propuestas para el ciclo, así como su alcance y de igual manera con especialistas en el tema de las diferentes áreas de la Empresa.</t>
  </si>
  <si>
    <t>En cumplimiento de la acción prevista, la Subgerencia de Planeación y Administración de Proyectos inició el alistamiento y alimentación del repositorio de información relacionada con los reportes de información asociadas al cumplimiento de metas y los proyectos de inversión. El repositorio se encuentra ubicado en la siguiente ruta del Owncloud de la Empresa \\192.168.10.203\Institucional\SPAP\planeacion\28 PLANES\Información reportes 2022 y cuenta con 13 reportes generados desde enero de 2022 a la fecha. La ubicación de la carpeta garantiza la seguridad de la información así como su disponibilidad inmediata.</t>
  </si>
  <si>
    <t xml:space="preserve">Al corte el mes de junio  de 2022, y una vez culminados los seguimientos a la implementación del formato  de validación previa de la información del formato CBN-1001 PAC , se concluye que este cumple con los parámetros de validación frente a la información consignada en el mismo. Anexo 1 formato de validación </t>
  </si>
  <si>
    <t>CORTE JUN 30 DE 2022</t>
  </si>
  <si>
    <t>MATRIZ SEGUIMIENTO PLAN DE MEJORAMIENTO CONTRALORIA - CORTE A JUNIO 30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</si>
</sst>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C0A]d\-mmm\-yy;@"/>
    <numFmt numFmtId="165" formatCode="0.0%"/>
  </numFmts>
  <fonts count="16" x14ac:knownFonts="1">
    <font>
      <sz val="11"/>
      <color theme="1"/>
      <name val="Calibri"/>
      <family val="2"/>
      <scheme val="minor"/>
    </font>
    <font>
      <sz val="11"/>
      <color theme="1"/>
      <name val="Calibri"/>
      <family val="2"/>
      <scheme val="minor"/>
    </font>
    <font>
      <b/>
      <sz val="14"/>
      <color indexed="8"/>
      <name val="Arial"/>
      <family val="2"/>
    </font>
    <font>
      <sz val="11"/>
      <color indexed="8"/>
      <name val="Arial Narrow"/>
      <family val="2"/>
    </font>
    <font>
      <sz val="11"/>
      <name val="Arial Narrow"/>
      <family val="2"/>
    </font>
    <font>
      <sz val="11"/>
      <name val="Arial"/>
      <family val="2"/>
    </font>
    <font>
      <b/>
      <sz val="11"/>
      <name val="Arial"/>
      <family val="2"/>
    </font>
    <font>
      <sz val="11"/>
      <color indexed="8"/>
      <name val="Arial"/>
      <family val="2"/>
    </font>
    <font>
      <sz val="11"/>
      <color rgb="FFFF0000"/>
      <name val="Arial"/>
      <family val="2"/>
    </font>
    <font>
      <b/>
      <sz val="11"/>
      <color indexed="8"/>
      <name val="Calibri"/>
      <family val="2"/>
      <scheme val="minor"/>
    </font>
    <font>
      <b/>
      <sz val="12"/>
      <color indexed="8"/>
      <name val="Arial"/>
      <family val="2"/>
    </font>
    <font>
      <b/>
      <sz val="12"/>
      <color theme="1"/>
      <name val="Arial"/>
      <family val="2"/>
    </font>
    <font>
      <b/>
      <sz val="12"/>
      <name val="Arial"/>
      <family val="2"/>
    </font>
    <font>
      <b/>
      <i/>
      <sz val="14"/>
      <color indexed="8"/>
      <name val="Arial"/>
      <family val="2"/>
    </font>
    <font>
      <b/>
      <i/>
      <sz val="11"/>
      <color indexed="8"/>
      <name val="Arial Narrow"/>
      <family val="2"/>
    </font>
    <font>
      <b/>
      <i/>
      <sz val="11"/>
      <name val="Arial Narrow"/>
      <family val="2"/>
    </font>
  </fonts>
  <fills count="7">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00B050"/>
        <bgColor indexed="64"/>
      </patternFill>
    </fill>
    <fill>
      <patternFill patternType="solid">
        <fgColor theme="4" tint="0.39997558519241921"/>
        <bgColor indexed="64"/>
      </patternFill>
    </fill>
    <fill>
      <patternFill patternType="solid">
        <fgColor theme="9"/>
        <bgColor indexed="64"/>
      </patternFill>
    </fill>
  </fills>
  <borders count="5">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56">
    <xf numFmtId="0" fontId="0" fillId="0" borderId="0" xfId="0"/>
    <xf numFmtId="0" fontId="3" fillId="0" borderId="0" xfId="0" applyFont="1" applyAlignment="1">
      <alignment horizontal="center"/>
    </xf>
    <xf numFmtId="0" fontId="3" fillId="0" borderId="0" xfId="0" applyFont="1"/>
    <xf numFmtId="0" fontId="4" fillId="0" borderId="0" xfId="0" applyFont="1"/>
    <xf numFmtId="0" fontId="3" fillId="2" borderId="0" xfId="0" applyFont="1" applyFill="1"/>
    <xf numFmtId="0" fontId="4" fillId="2" borderId="0" xfId="0" applyFont="1" applyFill="1"/>
    <xf numFmtId="9" fontId="3" fillId="0" borderId="0" xfId="1" applyFont="1" applyAlignment="1">
      <alignment horizontal="center"/>
    </xf>
    <xf numFmtId="0" fontId="3" fillId="2" borderId="0" xfId="0" applyFont="1" applyFill="1" applyAlignment="1">
      <alignment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2" xfId="0" applyFont="1" applyFill="1" applyBorder="1" applyAlignment="1">
      <alignment horizontal="left" vertical="center" wrapText="1"/>
    </xf>
    <xf numFmtId="0" fontId="7" fillId="4" borderId="2" xfId="0" applyFont="1" applyFill="1" applyBorder="1" applyAlignment="1" applyProtection="1">
      <alignment horizontal="left" vertical="center"/>
      <protection locked="0"/>
    </xf>
    <xf numFmtId="0" fontId="5" fillId="4" borderId="2" xfId="0" applyFont="1" applyFill="1" applyBorder="1" applyAlignment="1" applyProtection="1">
      <alignment horizontal="justify" vertical="center" wrapText="1"/>
      <protection locked="0"/>
    </xf>
    <xf numFmtId="0" fontId="5" fillId="4" borderId="2" xfId="0" applyFont="1" applyFill="1" applyBorder="1" applyAlignment="1">
      <alignment horizontal="justify" vertical="center" wrapText="1"/>
    </xf>
    <xf numFmtId="9" fontId="5" fillId="4" borderId="2" xfId="1" applyFont="1" applyFill="1" applyBorder="1" applyAlignment="1">
      <alignment horizontal="center" vertical="center" wrapText="1"/>
    </xf>
    <xf numFmtId="9" fontId="5" fillId="4" borderId="2" xfId="1" applyFont="1" applyFill="1" applyBorder="1" applyAlignment="1">
      <alignment horizontal="left" vertical="center" wrapText="1"/>
    </xf>
    <xf numFmtId="9" fontId="5" fillId="4" borderId="2" xfId="0" applyNumberFormat="1" applyFont="1" applyFill="1" applyBorder="1" applyAlignment="1">
      <alignment horizontal="center" vertical="center" wrapText="1"/>
    </xf>
    <xf numFmtId="164" fontId="5" fillId="4" borderId="2" xfId="0" applyNumberFormat="1" applyFont="1" applyFill="1" applyBorder="1" applyAlignment="1" applyProtection="1">
      <alignment horizontal="center" vertical="center" wrapText="1"/>
      <protection locked="0"/>
    </xf>
    <xf numFmtId="0" fontId="5" fillId="5" borderId="2" xfId="0" applyFont="1" applyFill="1" applyBorder="1" applyAlignment="1">
      <alignment horizontal="center" vertical="center" wrapText="1"/>
    </xf>
    <xf numFmtId="0" fontId="5" fillId="5" borderId="2" xfId="0" applyFont="1" applyFill="1" applyBorder="1" applyAlignment="1">
      <alignment horizontal="left" vertical="center" wrapText="1"/>
    </xf>
    <xf numFmtId="0" fontId="7" fillId="5" borderId="2" xfId="0" applyFont="1" applyFill="1" applyBorder="1" applyAlignment="1" applyProtection="1">
      <alignment horizontal="left" vertical="center"/>
      <protection locked="0"/>
    </xf>
    <xf numFmtId="0" fontId="5" fillId="5" borderId="2" xfId="0" applyFont="1" applyFill="1" applyBorder="1" applyAlignment="1" applyProtection="1">
      <alignment horizontal="justify" vertical="center" wrapText="1"/>
      <protection locked="0"/>
    </xf>
    <xf numFmtId="0" fontId="5" fillId="5" borderId="2" xfId="0" applyFont="1" applyFill="1" applyBorder="1" applyAlignment="1">
      <alignment horizontal="justify" vertical="center" wrapText="1"/>
    </xf>
    <xf numFmtId="9" fontId="5" fillId="5" borderId="2" xfId="1" applyFont="1" applyFill="1" applyBorder="1" applyAlignment="1">
      <alignment horizontal="center" vertical="center" wrapText="1"/>
    </xf>
    <xf numFmtId="9" fontId="5" fillId="5" borderId="2" xfId="1" applyFont="1" applyFill="1" applyBorder="1" applyAlignment="1">
      <alignment horizontal="left" vertical="center" wrapText="1"/>
    </xf>
    <xf numFmtId="164" fontId="5" fillId="5" borderId="2" xfId="0" applyNumberFormat="1" applyFont="1" applyFill="1" applyBorder="1" applyAlignment="1" applyProtection="1">
      <alignment horizontal="center" vertical="center" wrapText="1"/>
      <protection locked="0"/>
    </xf>
    <xf numFmtId="0" fontId="0" fillId="0" borderId="0" xfId="0" applyAlignment="1">
      <alignment horizontal="right"/>
    </xf>
    <xf numFmtId="0" fontId="9" fillId="0" borderId="0" xfId="0" applyFont="1" applyAlignment="1">
      <alignment horizontal="right"/>
    </xf>
    <xf numFmtId="0" fontId="0" fillId="0" borderId="0" xfId="0" pivotButton="1"/>
    <xf numFmtId="0" fontId="0" fillId="0" borderId="0" xfId="0" pivotButton="1" applyAlignment="1">
      <alignment horizontal="right"/>
    </xf>
    <xf numFmtId="0" fontId="10" fillId="0" borderId="2" xfId="0" applyFont="1" applyBorder="1" applyAlignment="1">
      <alignment horizontal="center" vertical="center"/>
    </xf>
    <xf numFmtId="0" fontId="11" fillId="3" borderId="2" xfId="0" applyFont="1" applyFill="1" applyBorder="1" applyAlignment="1" applyProtection="1">
      <alignment horizontal="center" vertical="center" wrapText="1"/>
      <protection locked="0"/>
    </xf>
    <xf numFmtId="0" fontId="11" fillId="3" borderId="2" xfId="0" applyFont="1" applyFill="1" applyBorder="1" applyAlignment="1" applyProtection="1">
      <alignment horizontal="justify" vertical="center" wrapText="1"/>
      <protection locked="0"/>
    </xf>
    <xf numFmtId="165" fontId="3" fillId="0" borderId="0" xfId="1" applyNumberFormat="1" applyFont="1" applyBorder="1" applyAlignment="1">
      <alignment horizontal="center"/>
    </xf>
    <xf numFmtId="0" fontId="11" fillId="5" borderId="2" xfId="0" applyFont="1" applyFill="1" applyBorder="1" applyAlignment="1">
      <alignment horizontal="center" vertical="center" wrapText="1"/>
    </xf>
    <xf numFmtId="0" fontId="12" fillId="5" borderId="2" xfId="0" applyFont="1" applyFill="1" applyBorder="1" applyAlignment="1">
      <alignment horizontal="left" vertical="center" wrapText="1"/>
    </xf>
    <xf numFmtId="0" fontId="11" fillId="6" borderId="2" xfId="0" applyFont="1" applyFill="1" applyBorder="1" applyAlignment="1">
      <alignment horizontal="center" vertical="center" wrapText="1"/>
    </xf>
    <xf numFmtId="0" fontId="12" fillId="6" borderId="2" xfId="0" applyFont="1" applyFill="1" applyBorder="1" applyAlignment="1">
      <alignment horizontal="left" vertical="center" wrapText="1"/>
    </xf>
    <xf numFmtId="0" fontId="10" fillId="0" borderId="4" xfId="0" applyFont="1" applyBorder="1" applyAlignment="1">
      <alignment horizontal="center" vertical="center"/>
    </xf>
    <xf numFmtId="0" fontId="10" fillId="0" borderId="2" xfId="0" applyFont="1" applyBorder="1" applyAlignment="1">
      <alignment horizontal="left" vertical="center"/>
    </xf>
    <xf numFmtId="0" fontId="0" fillId="0" borderId="0" xfId="0" applyNumberFormat="1"/>
    <xf numFmtId="0" fontId="2" fillId="0" borderId="0" xfId="0" applyFont="1" applyAlignment="1">
      <alignment horizontal="center"/>
    </xf>
    <xf numFmtId="0" fontId="2" fillId="0" borderId="0" xfId="0" applyFont="1" applyAlignment="1">
      <alignment horizontal="center"/>
    </xf>
    <xf numFmtId="0" fontId="2" fillId="0" borderId="0" xfId="0" applyFont="1" applyAlignment="1"/>
    <xf numFmtId="0" fontId="2" fillId="0" borderId="0" xfId="0" applyFont="1" applyAlignment="1">
      <alignment horizontal="center"/>
    </xf>
    <xf numFmtId="0" fontId="2" fillId="0" borderId="0" xfId="0" applyFont="1" applyAlignment="1">
      <alignment horizontal="center"/>
    </xf>
    <xf numFmtId="0" fontId="2" fillId="0" borderId="0" xfId="0" applyFont="1" applyAlignment="1">
      <alignment horizontal="center"/>
    </xf>
    <xf numFmtId="0" fontId="5" fillId="0" borderId="0" xfId="0" applyFont="1" applyAlignment="1">
      <alignment vertical="center" wrapText="1"/>
    </xf>
    <xf numFmtId="0" fontId="2" fillId="0" borderId="0" xfId="0" applyFont="1" applyAlignment="1">
      <alignment horizontal="center"/>
    </xf>
    <xf numFmtId="0" fontId="13" fillId="0" borderId="0" xfId="0" applyFont="1"/>
    <xf numFmtId="0" fontId="14" fillId="0" borderId="0" xfId="0" applyFont="1" applyAlignment="1">
      <alignment horizontal="center"/>
    </xf>
    <xf numFmtId="0" fontId="14" fillId="0" borderId="0" xfId="0" applyFont="1"/>
    <xf numFmtId="0" fontId="15" fillId="0" borderId="0" xfId="0" applyFont="1"/>
    <xf numFmtId="0" fontId="14" fillId="2" borderId="0" xfId="0" applyFont="1" applyFill="1"/>
  </cellXfs>
  <cellStyles count="2">
    <cellStyle name="Normal" xfId="0" builtinId="0"/>
    <cellStyle name="Porcentaje" xfId="1" builtinId="5"/>
  </cellStyles>
  <dxfs count="1">
    <dxf>
      <alignment horizontal="righ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Usuario" refreshedDate="44757.792173495371" createdVersion="7" refreshedVersion="7" minRefreshableVersion="3" recordCount="42">
  <cacheSource type="worksheet">
    <worksheetSource ref="A3:AS45" sheet="seguim"/>
  </cacheSource>
  <cacheFields count="45">
    <cacheField name="No" numFmtId="0">
      <sharedItems containsSemiMixedTypes="0" containsString="0" containsNumber="1" containsInteger="1" minValue="1" maxValue="42"/>
    </cacheField>
    <cacheField name="CÓDIGO DE LA ENTIDAD" numFmtId="0">
      <sharedItems containsSemiMixedTypes="0" containsString="0" containsNumber="1" containsInteger="1" minValue="263" maxValue="263"/>
    </cacheField>
    <cacheField name="VIGENCIA PAD AUDITORIA o VISITA" numFmtId="0">
      <sharedItems count="3">
        <s v="2020 2020"/>
        <s v="2021 2021"/>
        <s v="2022 2022"/>
      </sharedItems>
    </cacheField>
    <cacheField name="CODIGO AUDITORIA SEGÚN PAD DE LA VIGENCIA" numFmtId="0">
      <sharedItems containsSemiMixedTypes="0" containsString="0" containsNumber="1" containsInteger="1" minValue="55" maxValue="501" count="5">
        <n v="501"/>
        <n v="65"/>
        <n v="249"/>
        <n v="56"/>
        <n v="55"/>
      </sharedItems>
    </cacheField>
    <cacheField name="No. HALLAZGO o Numeral del Informe de la Auditoría o Visita" numFmtId="0">
      <sharedItems count="17">
        <s v="3.1.1"/>
        <s v="3.1.2.1"/>
        <s v="3.1.3.1"/>
        <s v="3.1.3.2"/>
        <s v="3.1.3.4"/>
        <s v="3.2.1.1"/>
        <s v="3.2.1.2"/>
        <s v="3.2.1.3"/>
        <s v="3.2.1.4"/>
        <s v="3.2.1.5"/>
        <s v="3.2.1.6"/>
        <s v="3.3.2.1"/>
        <s v="3.1.1.1"/>
        <s v="3.1.1.2"/>
        <s v="3.1.2.2"/>
        <s v="3.2.1"/>
        <s v="3.2.2"/>
      </sharedItems>
    </cacheField>
    <cacheField name="CÓDIGO ACCIÓN" numFmtId="0">
      <sharedItems containsSemiMixedTypes="0" containsString="0" containsNumber="1" containsInteger="1" minValue="1" maxValue="8"/>
    </cacheField>
    <cacheField name="HALLAZGO" numFmtId="0">
      <sharedItems longText="1"/>
    </cacheField>
    <cacheField name="CAUSA DEL HALLAZGO" numFmtId="0">
      <sharedItems longText="1"/>
    </cacheField>
    <cacheField name="DESCRIPCIÓN ACCION" numFmtId="0">
      <sharedItems longText="1"/>
    </cacheField>
    <cacheField name="NOMBRE DEL INDICADOR" numFmtId="0">
      <sharedItems/>
    </cacheField>
    <cacheField name="VARIABLES DEL INDICADOR" numFmtId="0">
      <sharedItems/>
    </cacheField>
    <cacheField name="ANÁLISIS SEGUIMIENTO OCI - Mayo 15 de 2020" numFmtId="9">
      <sharedItems containsBlank="1"/>
    </cacheField>
    <cacheField name="CUMPLIMIENTO a mayo 15 de 2020" numFmtId="9">
      <sharedItems containsBlank="1"/>
    </cacheField>
    <cacheField name="ESTADO a mayo 15 de 2020" numFmtId="9">
      <sharedItems containsBlank="1"/>
    </cacheField>
    <cacheField name="ANÁLISIS SEGUIMIENTO OCI - Julio 15 de 2020" numFmtId="9">
      <sharedItems containsBlank="1" longText="1"/>
    </cacheField>
    <cacheField name="CUMPLIMIENTO a julio 15 de 2020" numFmtId="9">
      <sharedItems containsBlank="1"/>
    </cacheField>
    <cacheField name="ESTADO a julio 15 de 2020" numFmtId="9">
      <sharedItems containsBlank="1"/>
    </cacheField>
    <cacheField name="ANÁLISIS SEGUIMIENTO OCI - Octubre 30 de 2020" numFmtId="9">
      <sharedItems containsBlank="1" longText="1"/>
    </cacheField>
    <cacheField name="CUMPLIMIENTO a octubre 30 de 2020" numFmtId="9">
      <sharedItems containsString="0" containsBlank="1" containsNumber="1" minValue="0" maxValue="0.5"/>
    </cacheField>
    <cacheField name="ESTADO a octubre 30 de 2020" numFmtId="9">
      <sharedItems containsBlank="1"/>
    </cacheField>
    <cacheField name="ANÁLISIS SEGUIMIENTO OCI - Diciembre 31 de 2020" numFmtId="9">
      <sharedItems containsBlank="1" longText="1"/>
    </cacheField>
    <cacheField name="CUMPLIMIENTO a diciembre 31 de 2020" numFmtId="9">
      <sharedItems containsString="0" containsBlank="1" containsNumber="1" minValue="0" maxValue="1"/>
    </cacheField>
    <cacheField name="ESTADO a diciembre 31 de 2020" numFmtId="9">
      <sharedItems containsBlank="1"/>
    </cacheField>
    <cacheField name="ANÁLISIS SEGUIMIENTO OCI - Marzo 31 de 2021" numFmtId="9">
      <sharedItems containsBlank="1" longText="1"/>
    </cacheField>
    <cacheField name="CUMPLIMIENTO a marzo 31 de 2021" numFmtId="9">
      <sharedItems containsString="0" containsBlank="1" containsNumber="1" minValue="0" maxValue="1"/>
    </cacheField>
    <cacheField name="ESTADO a marzo 31 de 2021" numFmtId="9">
      <sharedItems containsBlank="1"/>
    </cacheField>
    <cacheField name="ANÁLISIS SEGUIMIENTO OCI - Junio 30 de 2021" numFmtId="9">
      <sharedItems containsBlank="1" longText="1"/>
    </cacheField>
    <cacheField name="CUMPLIMIENTO a junio 30 de 2021" numFmtId="9">
      <sharedItems containsString="0" containsBlank="1" containsNumber="1" minValue="0.5" maxValue="1"/>
    </cacheField>
    <cacheField name="ESTADO a junio 30 de 2021" numFmtId="9">
      <sharedItems containsBlank="1"/>
    </cacheField>
    <cacheField name="ANÁLISIS SEGUIMIENTO OCI - Septiembre 30 de 2021" numFmtId="9">
      <sharedItems containsBlank="1" longText="1"/>
    </cacheField>
    <cacheField name="CUMPLIMIENTO a septiembre 30 de 2021" numFmtId="9">
      <sharedItems containsString="0" containsBlank="1" containsNumber="1" minValue="0.75" maxValue="1"/>
    </cacheField>
    <cacheField name="ESTADO a septiembre 30 de 2021" numFmtId="9">
      <sharedItems containsBlank="1"/>
    </cacheField>
    <cacheField name="ANÁLISIS SEGUIMIENTO OCI - Diciembre 31 de 2021" numFmtId="9">
      <sharedItems containsBlank="1" longText="1"/>
    </cacheField>
    <cacheField name="CUMPLIMIENTO a diciembre 31 de 2021" numFmtId="9">
      <sharedItems containsString="0" containsBlank="1" containsNumber="1" minValue="0" maxValue="1"/>
    </cacheField>
    <cacheField name="ESTADO a diciembre 31 de 2021" numFmtId="9">
      <sharedItems containsBlank="1"/>
    </cacheField>
    <cacheField name="ANÁLISIS SEGUIMIENTO OCI - Marzo 31 de 2022" numFmtId="9">
      <sharedItems containsBlank="1" longText="1"/>
    </cacheField>
    <cacheField name="CUMPLIMIENTO a marzo 31 de 2022" numFmtId="9">
      <sharedItems containsString="0" containsBlank="1" containsNumber="1" minValue="0.1" maxValue="1"/>
    </cacheField>
    <cacheField name="ESTADO a marzo 31 de 2022" numFmtId="9">
      <sharedItems containsBlank="1"/>
    </cacheField>
    <cacheField name="ANÁLISIS SEGUIMIENTO OCI - Junio 30 de 2022" numFmtId="9">
      <sharedItems containsBlank="1" longText="1"/>
    </cacheField>
    <cacheField name="CUMPLIMIENTO a junio 30 de 2022" numFmtId="9">
      <sharedItems containsSemiMixedTypes="0" containsString="0" containsNumber="1" minValue="0" maxValue="1"/>
    </cacheField>
    <cacheField name="ESTADO a junio 30 de 2022" numFmtId="9">
      <sharedItems count="2">
        <s v="CUMPLIDA"/>
        <s v="EN PROCESO_x000a_EN TERMINOS"/>
      </sharedItems>
    </cacheField>
    <cacheField name="FECHA DE INICIO" numFmtId="164">
      <sharedItems containsSemiMixedTypes="0" containsNonDate="0" containsDate="1" containsString="0" minDate="2020-01-31T00:00:00" maxDate="2022-03-29T00:00:00"/>
    </cacheField>
    <cacheField name="FECHA DE MODIFICACION" numFmtId="164">
      <sharedItems containsNonDate="0" containsDate="1" containsString="0" containsBlank="1" minDate="2020-10-26T00:00:00" maxDate="2020-10-27T00:00:00"/>
    </cacheField>
    <cacheField name="FECHA DE TERMINACIÓN" numFmtId="164">
      <sharedItems containsSemiMixedTypes="0" containsNonDate="0" containsDate="1" containsString="0" minDate="2021-01-31T00:00:00" maxDate="2023-03-28T00:00:00"/>
    </cacheField>
    <cacheField name="AREA RESPONSABLE"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2">
  <r>
    <n v="1"/>
    <n v="263"/>
    <x v="0"/>
    <x v="0"/>
    <x v="0"/>
    <n v="1"/>
    <s v="Hallazgo Administrativo con incidencia fiscal y presunta disciplinaria y penal por los recursos invertidos en estudios, diseños, obras de urbanismo y mitigación e interventorías, en el predio Usme II IDIPRON, para la ejecución de un proyecto de vivienda de interés prioritario -VIP, que fue planteado desde el año 2012 y a la fecha no ha sido construido, por valor de $ 6.496.603.020 y por la celebración injustificada e indebida de un Convenio de Asociación para tal fin."/>
    <s v="Ejecución de un proyecto de vivienda de interés prioritario -VIP, que fue planteado desde el año 2012 y a la fecha no ha sido construido,por valor de $ 6.496.603.020 y por la celebración injustificada e indebida de un Convenio de Asociación para tal fin."/>
    <s v="Realizar la verificación de los requisitos para la suscripción de convenios, conforme a los manuales de contratación vigentes"/>
    <s v="Convenios suscritos "/>
    <s v="Número de convenios verificados/Número de convenios suscritos"/>
    <s v="Sin reporte de avance"/>
    <s v="N.A."/>
    <s v="EN PROCESO_x000a__x000a_EN TERMINOS"/>
    <s v="Mediante correo electrónico de fecha 1 de agosto de 2020, la Dirección de Gestión Contractual informa que:_x000a__x000a_1. Realizará mesas de trabajo con las áreas técnicas de la Empresa previa a la suscripción de los convenios con el fin de verificar el cumplimiento del principio de planeación._x000a_ _x000a_2. Diligenciará la Matriz de Seguimiento a Trámites Contractuales para verificar el cumplimiento de los requisitos previo a la suscripción de convenios."/>
    <s v="N.A."/>
    <s v="EN PROCESO_x000a__x000a_EN TERMINOS"/>
    <s v="La DGC realiza mesas de trabajo con las áreas técnicas de la Empresa previa a la suscripción de los convenios con el fin de verificar el cumplimiento del principio de planeación._x000a__x000a_La DGC ha diligenciado la Matriz de Seguimiento a Trámites Contractuales con el objetivo de verificar el cumplimiento de los requisitos previo a la suscripción de convenios._x000a__x000a_No se anexan soportes como evidencia del seguimiento."/>
    <n v="0.2"/>
    <s v="EN PROCESO_x000a_EN TERMINOS"/>
    <s v="Sin reporte de avance"/>
    <n v="0"/>
    <s v="EN PROCESO_x000a_EN TERMINOS"/>
    <s v="Durante el periodo marzo 01 a 31 de diciembre de 2020 se suscribieron 2 convenios interadministrativos, sobre los cuales se realizó la verificación de los requisitos previa suscripción, de conformidad a los manuales de contratación vigentes."/>
    <n v="1"/>
    <s v="CUMPLIDA"/>
    <m/>
    <n v="1"/>
    <s v="CUMPLIDA"/>
    <m/>
    <n v="1"/>
    <s v="CUMPLIDA"/>
    <m/>
    <n v="1"/>
    <s v="CUMPLIDA"/>
    <m/>
    <n v="1"/>
    <s v="CUMPLIDA"/>
    <m/>
    <n v="1"/>
    <x v="0"/>
    <d v="2020-01-31T00:00:00"/>
    <m/>
    <d v="2021-01-31T00:00:00"/>
    <s v="Dirección de Gestión Contractual "/>
  </r>
  <r>
    <n v="2"/>
    <n v="263"/>
    <x v="0"/>
    <x v="0"/>
    <x v="0"/>
    <n v="2"/>
    <s v="Hallazgo Administrativo con incidencia fiscal y presunta disciplinaria y penal por los recursos invertidos en estudios, diseños, obras de urbanismo y mitigación e interventorías, en el predio Usme II IDIPRON, para la ejecución de un proyecto de vivienda de interés prioritario -VIP, que fue planteado desde el año 2012 y a la fecha no ha sido construido, por valor de $ 6.496.603.020 y por la celebración injustificada e indebida de un Convenio de Asociación para tal fin."/>
    <s v="Ejecución de un proyecto de vivienda de interés prioritario -VIP, que fue planteado desde el año 2012 y a la fecha no ha sido construido,por valor de $ 6.496.603.020 y por la celebración injustificada e indebida de un Convenio de Asociación para tal fin."/>
    <s v="Emitir y socializar dos circulares estableciendo: 1. Elaboración obligatoria de un documento para los proyectos con adquisición de suelo, incluyendo viabilidad técnica/jurídica del predio, 2. Que en los términos o pliegos de condiciones justificarán la modalidad de contratación, requisitos jurídicos/técnicos/financieros y experiencia de futuro desarrollador."/>
    <s v="Circulares"/>
    <s v="2 Circulares expedidas y socializadas"/>
    <s v="N.A."/>
    <s v="N.A."/>
    <s v="N.A."/>
    <s v="N.A."/>
    <s v="N.A."/>
    <s v="N.A."/>
    <s v="Sin reporte de avance"/>
    <n v="0"/>
    <s v="EN PROCESO_x000a_EN TERMINOS"/>
    <s v="La Subgerencia de Planeación y Administración de Proyectos, realizó una propuesta de circular dando cumplimiento a lo establecido en plan de mejoramiento. La circular actualmente está en proceso de aprobación y firmas para posterior socialización."/>
    <n v="0.7"/>
    <s v="EN PROCESO_x000a_EN TERMINOS"/>
    <s v="Con radicado interno I2021000319 de fecha 29 de enero de 2021, la Subgerencia de Planeación y Administración de Proyectos emitió circular mediante la cual se establecen los lineamientos generales para adquirir predios para la ejecución de los proyectos que sean necesarios para dar cumplimiento a los objetivos de la Empresa._x000a__x000a_Mediante comunicación interna I2021000312 de fecha  29 de enero de 2021, la Dirección de Gestión Contractual socializó  las buenas prácticas en la actividad contractual indicando la importancia de que cada área solicitante describa en los estudios previos la modalidad de selección que aplique a cada proceso de contratación así como los requisitos jurídicos, financieros, técnicos, y de experiencia que deben cumplir los proponentes, lo cual será reflejado en los términos de referencia o pliegos de condiciones, según sea el caso."/>
    <n v="1"/>
    <s v="CUMPLIDA"/>
    <m/>
    <n v="1"/>
    <s v="CUMPLIDA"/>
    <m/>
    <n v="1"/>
    <s v="CUMPLIDA"/>
    <m/>
    <n v="1"/>
    <s v="CUMPLIDA"/>
    <m/>
    <n v="1"/>
    <s v="CUMPLIDA"/>
    <m/>
    <n v="1"/>
    <x v="0"/>
    <d v="2020-01-31T00:00:00"/>
    <d v="2020-10-26T00:00:00"/>
    <d v="2021-01-31T00:00:00"/>
    <s v="Subgerencia de Planeación y Administración de Proyectos_x000a__x000a_Dirección de Gestión Contractual"/>
  </r>
  <r>
    <n v="3"/>
    <n v="263"/>
    <x v="0"/>
    <x v="0"/>
    <x v="0"/>
    <n v="3"/>
    <s v="Hallazgo Administrativo con incidencia fiscal y presunta disciplinaria y penal por los recursos invertidos en estudios, diseños, obras de urbanismo y mitigación e interventorías, en el predio Usme II IDIPRON, para la ejecución de un proyecto de vivienda de interés prioritario -VIP, que fue planteado desde el año 2012 y a la fecha no ha sido construido, por valor de $ 6.496.603.020 y por la celebración injustificada e indebida de un Convenio de Asociación para tal fin."/>
    <s v="Ejecución de un proyecto de vivienda de interés prioritario -VIP, que fue planteado desde el año 2012 y a la fecha no ha sido construido,por valor de $ 6.496.603.020 y por la celebración injustificada e indebida de un Convenio de Asociación para tal fin."/>
    <s v="Ejecutar mesas de trabajo, reuniones y/o comités fiduciarios, para buscar posibles soluciones que propendan por la reactivación del contrato. "/>
    <s v="Acciones para reactivación de contrato "/>
    <s v="Número de acciones cumplidas / Número de acciones propuestas. "/>
    <s v="Sin reporte de avance"/>
    <s v="N.A."/>
    <s v="EN PROCESO_x000a__x000a_EN TERMINOS"/>
    <s v="Con radicado 20206000027773 de fecha 21 de julio de 2020, la Gerencia de Vivienda informa lo siguiente:_x000a_1. Mediante radicado número 20204200027492 de fecha 22 de mayo de 2020, la Corporación Gestión &amp; Desarrollo, actuando en calidad de Fideicomitente Constructor dentro del Patrimonio Autónomo Subordinado IDIPRON Usme 2, envió respuesta a comunicación remitida vía correo electrónico el 30 de abril de 2020 por parte de la Gerencia de Vivienda, por medio de la cual presenta una modelación del proyecto inmobiliario. Anexo 1._x000a__x000a_2. En atención a la comunicación recibida, la Gerencia de Vivienda expidió los memorandos 2020600002727300001 y 2020600002728300001 de 15 de julio de 2020, dirigidos a la Subgerencia de Desarrollo de Proyectos y a la Gerencia de Estructuración de Proyectos, respectivamente, con el fin de obtener la revisión, análisis y concepto en relación con los aspectos técnicos y de estructuración del negocio planteados en la propuesta presentada por el Fideicomitente Constructor. Anexo 2 y Anexo 3._x000a__x000a_3. Mediante memorando 20206000027733 de 21 de julio de 2020, se solicitó a la Oficina de Control Interno tramitar una solicitud de aclaración del Informe de Gestión presentado por Diana Carolina Quintero Joaquí, en relación con la gestión a cargo de la Gerencia de Vivienda en el período comprendido entre el 14 de noviembre de 2019 y el 06 de julio de 2020, y específicamente en lo relacionado con el estado del proceso de selección para la definición del quinto miembro del Comité Fiduciario. Anexo 4 y Anexo 5._x000a__x000a_4. El 17 de julio de 2020 se inició la revisión del trámite para la contratación de un Interventor quien, de acuerdo con lo pactado en el contrato, sería el encargado de adelantar las gestiones técnicas, jurídicas, administrativas y financieras del proyecto inmobiliario, y que en consecuencia debería emitir concepto acerca del estado de cumplimiento de las obligaciones pactadas, la viabilidad de las propuestas presentadas por el Fideicomitente Constructor, y quien además puede ser elegido de común acuerdo como el quinto integrante._x000a__x000a_5. Se programó Comité Fiduciario para el viernes 24 de julio de 2020."/>
    <s v="N.A."/>
    <s v="EN PROCESO_x000a__x000a_EN TERMINOS"/>
    <s v="1. Se elaboró un documento dinámico denominado Hoja de Ruta, el cual ha permitido la planeación y seguimiento de las actividades relevantes para la definición del proyecto. Se adjunta el documento que soporta la trazabilidad de las actividades que se encuncian a continuación._x000a__x000a_ 2.  Se definió un plan de trabajo para conocer y hacer los primeros análisis de la nueva modelación del proyecto inmobiliario presentado por el Fideicomitente Constructor. En cumplimiento de este plan se han celebrado diferentes reuniones, mesas técnicas internas y con el Constructor,  y se han enviado requerimientos de información, que han permitido conocer y dar las primeras discusiones de aspectos técnicos y financieros que propone la Corporación Gestión &amp; Desarrollo.   _x000a__x000a_3. Para establecer el estado actual y cumplimiento del Contrato Fiduciario, se estima necesario contar con la figura del Interventor, quien además será la persona con la experiencia técnica, administrativa, financiera y jurídica que pueda conceptuar acerca de la viabilidad del Proyecto Inmobiliario conforme la nueva propuesta del Constructor. Lo anterior, en cumplimiento de lo dispuesto en el numeral 14 del acápite de Definiciones del Contrato Fiduciario, pues al Interventor le corresponde, entre otros aspectos, la verificación del esquema de ingresos, pagos y costos del proyecto. Este tema fue presentado por la Empresa y aceptado por el Fideicomitente Constructor en Comités Fiduciarios y mesas de trabajo celebradas para tal fin. Se han elaborado los documentos precontactuales, se ha definido el objeto y alcance de la interventoría así como de los profesionales que se requieren. _x000a__x000a_4. Comités Fiduciarios: _x000a_a.  28 de agosto de 2020:  Se reiteró por parte de la Supervisora del Contrato que el 5º miembro que integre el comité deberá ser quien resulte seleccionado como Interventor del Contrato Fiduciario. _x000a_Se acordó realizar una mesa de trabajo para el 4 de septiembre de 2020 con el siguiente orden del día: i)El fideicomitente constructor expondrá la propuesta de modelación y se resolverán especialmente aspectos técnicos y financieros de la misma, ii) Se fijarán los criterios de selección del interventor. _x000a_b. 30 de septiembre de 2020: Se presentó la necesidad de aprobar previamente al inicio del proceso de selección de la Interventoría, el Plan de Contratación del PA  en el cual debe definirse el objeto de contratación y modalidad de selección, valor y fuente de los recursos._x000a_c.  26 de octubre de 2020: Se informó sobre los avances y acuerdos entre  la Empresa y el Fideicomitente Constructor Aportante, relacioandos con el objeto, alcance, profesionales , para iniciar el proceso de selección de la Interventoria que deberá, entre otros aspectos, determinar la viabilidad financiera y técnica de la nueva modelación._x000a__x000a_5. Teniendo en cuenta las activiades antes  descritas y otras que adelanta la  Secretaría Distrital del Hábitat tendientes a definir la viabilidad y por tanto la continuidad del Proyecto IDIPRON Usme , el 21 de octubre de 2020 se solicito al Comité de Seguimiento del Convenio 206 de 2014  una prorróga por  siete (7) meses,  solicitud que fue aprobada y materializada mediante el  Otrosi Modificatorio No. 12 Prorróga  No.7, suscrito el 30 de octubre de 2020, mediante el cual se modificó la Cláusula Quinta del Convenio, prorrogando el plazo desde el 31 de octubre de 2020 hasta el 30 de mayo de 2021. "/>
    <n v="0.3"/>
    <s v="EN PROCESO_x000a_EN TERMINOS"/>
    <s v="1.  Mediante memorando radicado No. 20204200048133 del 26 de noviembre de 2020, la Gerencia de Vivienda solicitó a la Subgerencia Jurídica expedir un concepto en el que se analicen y presenten los posibles escenarios y riesgos que puedan generarse por la ejecución del proyecto Usme II - Idipron, teniendo en cuenta que la Fiscalía General de Nación adelanta una investigación por la presunta comisión del delito de celebración de contratos sin el cumplimiento de los requisitos legales, que dio origen al Contrato Fiduciario. _x000a__x000a_2.  El 10 de diciembre de 2020, se realizó una reunión con la participación de la Subgerencia Jurídica y la Dirección de Gestión Contractual, la cual en principio tenía por objeto revisar el asunto relacionado con el proceso de selección y contratación de la Interventoría para el Contrato Fiduciario. Sin embargo, en esta reunión se planteó por parte de la Subgerencia Jurídica que previo a continuar con el proceso de contratación previsto, era necesario tener un concepto por parte de los asesores externos acerca de la pertinencia de continuar con el proceso de selección teniendo en cuenta la referida investigación penal que podría derivar en la nulidad del convenio celebrado previo al contrato fiduciario. _x000a__x000a_3. Correos electrónicos: Dando cumplimiento a los compromisos acordados en la reunión del 10 de diciembre, desde la Gerencia de Vivienda se envió correo electrénico en el que adjunto el informe de Supervisión entregado por Diana Quintero (anterior Gerente de Vivienda) y el requerimiento que ésta efectuó al Fideicomitente Constructor._x000a__x000a_Dando alcance a lo anterior, mediante memorando radicado No. I2020000062 del 21 de diciembre de 2020, la Gerencia de Vivienda remitió Informe en el que se expuso la trazabilidad de la gestión adelantada desde la Supervisión a partir del 12 de junio y hasta la fecha de presentación. _x000a__x000a_4. Concepto Jurídico: Mediante correo electrónico del 24 de diciembre de 2020, se recibió por parte de la Subgerencia Jurídica el documento denominado en el asunto &quot;Opinión Jurídica&quot; suscrito por los abogados Luis Felipe Arrieta y Diana Karina Angarita Castro."/>
    <n v="0.3"/>
    <s v="EN PROCESO_x000a_EN TERMINOS"/>
    <s v="Mediante radicado interno I2021000329 de fecha 1 de febrero de 2021, la Gerencia de Vivienda aporta las evidencias que dan cumplimiento a la acción &quot;Ejecutar mesas de trabajo, reuniones y/o comités fiduciarios, para buscar posibles soluciones que propendan por la reactivación del contrato&quot;._x000a__x000a_Así mismo, aportó copias de las actas de Comités y Mesas técnicas realizadas, Opinión jurídica sobre el Convenio de Asociación CGG 144-13 e Informe General de Supervisión IDIPRON Usme II remitido a Gerencia General como adjunto al radicado interno I2021000172 del 20 de enero de 2021."/>
    <n v="1"/>
    <s v="CUMPLIDA"/>
    <s v="Se adjunta el documento denominado “Ruta Crítica” que se elaboró por parte de la Gerencia de Vivienda, y en el cual se describen las actividades, responsables y tiempos que conforman la gestión de la Empresa respecto del análisis a la modelación del proyecto inmobiliario propuesta por el Constructor, y respecto de la prórroga del Convenio 206 de 2014 del cual hacer parte este proyecto."/>
    <n v="1"/>
    <s v="CUMPLIDA"/>
    <m/>
    <n v="1"/>
    <s v="CUMPLIDA"/>
    <m/>
    <n v="1"/>
    <s v="CUMPLIDA"/>
    <m/>
    <n v="1"/>
    <s v="CUMPLIDA"/>
    <m/>
    <n v="1"/>
    <x v="0"/>
    <d v="2020-01-31T00:00:00"/>
    <m/>
    <d v="2021-01-31T00:00:00"/>
    <s v="Subgerencia de Planeación y Administración de Proyectos_x000a__x000a_Subgerencia de Gestión inmobiliaria_x000a__x000a_Subgerencia de Desarrollo Proyectos_x000a__x000a_Subgerencia Jurídica_x000a__x000a_Gerencia de Vivienda"/>
  </r>
  <r>
    <n v="4"/>
    <n v="263"/>
    <x v="0"/>
    <x v="1"/>
    <x v="1"/>
    <n v="2"/>
    <s v="Hallazgo Administrativo, por el deterioro que presenta el Parque Zonal la Estación"/>
    <s v="_x000a_La acción previamente adelanta frente  al hallazgo inicial, fue declarada como cumplida pero inefectiva."/>
    <s v="Realizar una actividad de limpieza del parque Zonal La Estación conforme las competencias de la Empresa "/>
    <s v="Una (1) Jornada de limpieza"/>
    <s v=" 1 jornada de limpieza efectuada"/>
    <s v="N.A."/>
    <s v="N.A."/>
    <s v="N.A."/>
    <s v="N.A."/>
    <s v="N.A."/>
    <s v="N.A."/>
    <s v="Sin reporte de avance"/>
    <n v="0"/>
    <s v="EN PROCESO_x000a_EN TERMINOS"/>
    <s v="Se allega material fotográfico que soporta la intervención realizada al parque."/>
    <n v="1"/>
    <s v="CUMPLIDA"/>
    <m/>
    <n v="1"/>
    <s v="CUMPLIDA"/>
    <m/>
    <n v="1"/>
    <s v="CUMPLIDA"/>
    <m/>
    <n v="1"/>
    <s v="CUMPLIDA"/>
    <m/>
    <n v="1"/>
    <s v="CUMPLIDA"/>
    <m/>
    <n v="1"/>
    <s v="CUMPLIDA"/>
    <m/>
    <n v="1"/>
    <x v="0"/>
    <d v="2020-09-21T00:00:00"/>
    <m/>
    <d v="2021-06-30T00:00:00"/>
    <s v="Subgerencia de Desarrollo de Proyectos "/>
  </r>
  <r>
    <n v="5"/>
    <n v="263"/>
    <x v="0"/>
    <x v="1"/>
    <x v="1"/>
    <n v="3"/>
    <s v="Hallazgo Administrativo, por el deterioro que presenta el Parque Zonal la Estación"/>
    <s v="_x000a_La acción previamente adelanta frente  al hallazgo inicial, fue declarada como cumplida pero inefectiva."/>
    <s v="Identificar las demás Entidades competentes y proponer acciones conjuntas para el desarrollo de actividades de mantenimiento requeridas en el marco de la normatividad legal vigente, "/>
    <s v="Remisión del documento de diagnóstico y propuesta de mantenimiento a las entidades competentes, efectuando el seguimiento respectivo.   "/>
    <s v="(Número de documentos remisorios/numero de entidades competentes identificadas) X 100                     "/>
    <s v="N.A."/>
    <s v="N.A."/>
    <s v="N.A."/>
    <s v="N.A."/>
    <s v="N.A."/>
    <s v="N.A."/>
    <s v="Sin reporte de avance"/>
    <n v="0"/>
    <s v="EN PROCESO_x000a_EN TERMINOS"/>
    <s v="Se reciben los comunicados de la gestión de socialización del Informe Técnico de Diagnóstico realizado al Parque la Estación. Estos documentos dan cuenta de la gestión realizada ante los terceros competentes y soportan el cumplimiento de la acción propuesta en el Plan de Mejoramiento._x000a__x000a_RadicadoS 20205000039071 al IDRD y 20205000039081 al DADEP"/>
    <n v="1"/>
    <s v="CUMPLIDA"/>
    <s v="Se anexan documentos de aprobación y recibo por parte del IDRD, Acta 16 recibo por parte del DADEP, Oficio mediante el cual el DADEP comunica al IDRD su competencia sobre el mentenimiento del Parque La Estación"/>
    <n v="1"/>
    <s v="CUMPLIDA"/>
    <m/>
    <n v="1"/>
    <s v="CUMPLIDA"/>
    <m/>
    <n v="1"/>
    <s v="CUMPLIDA"/>
    <m/>
    <n v="1"/>
    <s v="CUMPLIDA"/>
    <m/>
    <n v="1"/>
    <s v="CUMPLIDA"/>
    <m/>
    <n v="1"/>
    <x v="0"/>
    <d v="2020-09-21T00:00:00"/>
    <m/>
    <d v="2021-06-30T00:00:00"/>
    <s v="Subgerencia de Desarrollo de Proyectos "/>
  </r>
  <r>
    <n v="6"/>
    <n v="263"/>
    <x v="0"/>
    <x v="1"/>
    <x v="1"/>
    <n v="4"/>
    <s v="Hallazgo Administrativo, por el deterioro que presenta el Parque Zonal la Estación"/>
    <s v="_x000a_La acción previamente adelanta frente  al hallazgo inicial, fue declarada como cumplida pero inefectiva."/>
    <s v="Definir un procedimiento dentro del proceso Ejecución de Proyectos mediante el cual se definan los lineamientos para la entrega de las obras gestionadas en el marco de los proyectos desarrollados por la Empresa que incluya todas y cada una de las actividades y los puntos de control asociados. "/>
    <s v="Procedimiento _x000a_"/>
    <s v="Procedimiento definido, socializado e implementado"/>
    <s v="N.A."/>
    <s v="N.A."/>
    <s v="N.A."/>
    <s v="N.A."/>
    <s v="N.A."/>
    <s v="N.A."/>
    <s v="Sin reporte de avance"/>
    <n v="0"/>
    <s v="EN PROCESO_x000a_EN TERMINOS"/>
    <s v="Sin reporte de avance"/>
    <n v="0"/>
    <s v="EN PROCESO_x000a_EN TERMINOS"/>
    <s v="Sin reporte de avance"/>
    <n v="0"/>
    <s v="EN PROCESO_x000a_EN TERMINOS"/>
    <s v="1._x0009_Se elaboró el procedimiento PD-90 Recibo y entrega de obras y áreas de cesiones públicas V1 y el formato FT-193 REQUISITOS MÍNIMOS PARA ENTREGA DE OBRA V1 de fecha 25/06/2021 (se adjuntan los documentos los cuales se encuentran publicados en la ERUNET)._x000a__x000a_2._x0009_Se realizó la socialización del procedimiento PD-90 Recibo y entrega de obras y áreas de cesiones públicas V1 y del formato FT-193 REQUISITOS MÍNIMOS PARA ENTREGA DE OBRA V1, en la Reunión de seguimiento semanal SGDP No.9, realizada el pasado 28 de junio de 2021, (se anexa el acta No.9 de Reunión de seguimiento semanal de la SGDP y el formulario de asistencia). Adicionalmente, una presentación de inducción sobre los requisitos para el recibo por parte del IDU y del IDRD y de entrega al DADEP._x000a__x000a_3._x0009_Se inició la implementación del procedimiento, por lo cual se anexa el formato FT-193 REQUISITOS MÍNIMOS PARA ENTREGA DE OBRA V1, diligenciado el pasado 29 de junio de 2021, para el proyecto ETAPA 7C DEL PROVENIR. "/>
    <n v="1"/>
    <s v="CUMPLIDA"/>
    <m/>
    <n v="1"/>
    <s v="CUMPLIDA"/>
    <m/>
    <n v="1"/>
    <s v="CUMPLIDA"/>
    <m/>
    <n v="1"/>
    <s v="CUMPLIDA"/>
    <m/>
    <n v="1"/>
    <x v="0"/>
    <d v="2020-09-21T00:00:00"/>
    <m/>
    <d v="2021-06-30T00:00:00"/>
    <s v="Subgerencia de Desarrollo de Proyectos - SPAP (Apoyo)"/>
  </r>
  <r>
    <n v="7"/>
    <n v="263"/>
    <x v="0"/>
    <x v="1"/>
    <x v="2"/>
    <n v="1"/>
    <s v="Hallazgo Administrativo por la omisión en la publicación de documentos precontractuales en la plataforma del SECOP del contrato 045 de 2019."/>
    <s v="De acuerdo por lo reportado por el Ente de Control, se evidencias falencias en la publicación de documentos precontractuales en la plataforma SECOP"/>
    <s v="Elaborar una (1) circular informativa dirigida al equipo de abogados que apoyan a la Dirección de Gestión Contractual, donde se establezca el protocolo a seguir para la publicación de documentos precontractuales en la plataforma SECOP y socializarla semestralmente."/>
    <s v="Circular informativa"/>
    <s v="Circular socializada"/>
    <s v="N.A."/>
    <s v="N.A."/>
    <s v="N.A."/>
    <s v="N.A."/>
    <s v="N.A."/>
    <s v="N.A."/>
    <s v="Se realiza borrador del Protocolo de publicación en etapa precontractual - Plataforma SECOP II.- Contratos de Prestación de Servicios profesionales y de apoyo a la gestión._x000a__x000a_La circular informativa se encuentra en proceso de  elaboración y revisión"/>
    <n v="0.5"/>
    <s v="EN PROCESO_x000a_EN TERMINOS"/>
    <s v="Se realizó circular informativa dirigida al equipo de la Dirección de Gestión Contractual y socializó el protocolo para la publicación los documentos en SECOP para los trámites de contratos de prestación de servicios profesionales y de apoyo a la gestión, radicado 20203100048293 de fecha 27 de noviembre de 2020._x000a__x000a_Se encuentra pendiente la segunda socialización de la circular informativa para cumplir con la meta propuesta en el Plan enviado por Sivicof."/>
    <n v="0.75"/>
    <s v="EN PROCESO_x000a_EN TERMINOS"/>
    <s v="Se encuentra pendiente la segunda socialización de la circular informativa programada para el segundo semestre de 2021."/>
    <n v="0.75"/>
    <s v="EN PROCESO_x000a_EN TERMINOS"/>
    <s v="Se encuentra pendiente la segunda socialización de la circular informativa programada para el segundo semestre de 2021._x000a__x000a_De acuerdo con lo concertado en el área, la segunda socialización de la circular informativa se llevará a cabo el 26 de agosto de 2021._x000a_"/>
    <n v="0.75"/>
    <s v="EN PROCESO_x000a_EN TERMINOS"/>
    <s v="El 25 de agosto socializó por medio de correo electrónico la circular informativa con el protocolo de publicación en etapa precontractual – plataforma SECOP II para verificación y observaciones de los colaboradores del área y posteriormente se oficializó por medio de TAMPUS con el radicado número I2021002446 el 14 de septiembre de 2021, de esta manera se cumple con la acción de mejora propuesta._x000a__x000a_Se anexa correo electrónico y PDF del protocolo."/>
    <n v="1"/>
    <s v="CUMPLIDA"/>
    <m/>
    <n v="1"/>
    <s v="CUMPLIDA"/>
    <m/>
    <n v="1"/>
    <s v="CUMPLIDA"/>
    <m/>
    <n v="1"/>
    <x v="0"/>
    <d v="2020-09-21T00:00:00"/>
    <m/>
    <d v="2021-09-20T00:00:00"/>
    <s v="Dirección de Gestión Contractual"/>
  </r>
  <r>
    <n v="8"/>
    <n v="263"/>
    <x v="0"/>
    <x v="1"/>
    <x v="3"/>
    <n v="1"/>
    <s v="Hallazgo administrativo por fallas en la supervisión del Convenio Interadministrativo 1201 de 2018, en lo relacionado con la Cláusula 17 del mismo"/>
    <s v="El informe al que hace referencia la cláusula 17 del Convenio 1201 de 2018 fue elaborado y entregado, sin embargo, el hallazgo se genera debido a que el mismo fue elaborado y firmado únicamente por la ERU y no por las tres entidades. La causa de este evento radica en que dicha obligación no fue tratada satisfactoriamente en los comités de seguimiento de manera que se coordinara una entrega conjunta. "/>
    <s v="Elaborar semestralmente y de manera conjunta con la SDS y la Subred, un informe de avances del proyecto, con destino a las autoridades judiciales, en cumplimiento a la cláusula 17 del Convenio 1201 de 2018."/>
    <s v="Informe conjunto semestral"/>
    <s v="Entrega de informe semestral"/>
    <s v="N.A."/>
    <s v="N.A."/>
    <s v="N.A."/>
    <s v="N.A."/>
    <s v="N.A."/>
    <s v="N.A."/>
    <s v="Sin reporte de avance"/>
    <n v="0"/>
    <s v="EN PROCESO_x000a_EN TERMINOS"/>
    <s v="Sin reporte de avance"/>
    <n v="0"/>
    <s v="EN PROCESO_x000a_EN TERMINOS"/>
    <s v="Sin reporte de avance"/>
    <n v="0"/>
    <s v="EN PROCESO_x000a_EN TERMINOS"/>
    <s v="En cumplimiento de la cláusula 17 del convenio 1201 de 2018 el pasado mes de abril del 2021 se presentó de manera conjunta con la SDS, la SUBRED y la ERU el informe semestral de avances del proyecto a los Juzgado 41 Administrativo de Bogotá y Juzgado 12 Administrativo de Oralidad del Circuito de Bogotá, correspondientes al periodo de septiembre del 2020 a febrero del 2021.  El siguiente informe semestral está programado para presentarse en el mes de septiembre, abarcando los periodos de marzo - agosto de 2021. "/>
    <n v="0.5"/>
    <s v="EN PROCESO_x000a_EN TERMINOS"/>
    <s v="En cumplimiento de la cláusula 17 del convenio 1201 de 2018, se elaboró el informe semestral conjunto correspondiente al periodo marzo 2021 a agosto 2021, con el fin de reportar los avances del proyecto a los Juzgados 41 Administrativo de Bogotá y 12 Administrativo de Oralidad del Circuito de Bogotá._x000a__x000a_Por lo anterior, se considera que las tres entidades convenidas han brindado la información que se requiere para evidenciar el avance en la ejecución de actividades que permiten cumplir con el objeto contractual contenido en el Convenio 1201 de 2018, y consiguientemente, se da cumplimiento a lo ordenado en los fallos de las acciones populares que motivan dicho convenio."/>
    <n v="1"/>
    <s v="CUMPLIDA"/>
    <m/>
    <n v="1"/>
    <s v="CUMPLIDA"/>
    <m/>
    <n v="1"/>
    <s v="CUMPLIDA"/>
    <m/>
    <n v="1"/>
    <x v="0"/>
    <d v="2020-09-21T00:00:00"/>
    <m/>
    <d v="2021-09-20T00:00:00"/>
    <s v="Gerencia de Proyecto San Juan de Dios"/>
  </r>
  <r>
    <n v="9"/>
    <n v="263"/>
    <x v="0"/>
    <x v="1"/>
    <x v="3"/>
    <n v="2"/>
    <s v="Hallazgo administrativo por fallas en la supervisión del Convenio Interadministrativo 1201 de 2018, en lo relacionado con la Cláusula 17 del mismo"/>
    <s v="El informe al que hace referencia la cláusula 17 del Convenio 1201 de 2018 fue elaborado y entregado, sin embargo, el hallazgo se genera debido a que el mismo fue elaborado y firmado únicamente por la ERU y no por las tres entidades. La causa de este evento radica en que dicha obligación no fue tratada satisfactoriamente en los comités de seguimiento de manera que se coordinara una entrega conjunta. "/>
    <s v="Comunicar por medio de documento verificable a cada uno de los responsables de la obligación de la cláusula 17 del convenio 1201 sobre la obligatoriedad de la elaboración conjunta y la firma del informe a remitir al juzgado 41."/>
    <s v="Comunicación "/>
    <s v="Comunicación elaborada y socializada"/>
    <s v="N.A."/>
    <s v="N.A."/>
    <s v="N.A."/>
    <s v="N.A."/>
    <s v="N.A."/>
    <s v="N.A."/>
    <s v="Sin reporte de avance"/>
    <n v="0"/>
    <s v="EN PROCESO_x000a_EN TERMINOS"/>
    <s v="Sin reporte de avance"/>
    <n v="0"/>
    <s v="EN PROCESO_x000a_EN TERMINOS"/>
    <s v="Sin reporte de avance"/>
    <n v="0"/>
    <s v="EN PROCESO_x000a_EN TERMINOS"/>
    <s v="Para el último informe de avances presentado, se remitió a la SDS y a la SUBRED oficio recordando la obligatoriedad de lo estipulado en la cláusula 17 del Convenio 1201 de 2018, en relación con la elaboración conjunta del informe de avance semestral del proyecto y del trámite ágil y oportuno para la firma del mismo y su posterior envió a las autoridades judiciales."/>
    <n v="0.5"/>
    <s v="EN PROCESO_x000a_EN TERMINOS"/>
    <s v="Se envió comunicación a la SDS y a la Subred Centro Oriente, remitiendo el informe semestral elaborado, para su revisión y firma - Radicados ERU S2021004069 y S2021004070."/>
    <n v="1"/>
    <s v="CUMPLIDA"/>
    <m/>
    <n v="1"/>
    <s v="CUMPLIDA"/>
    <m/>
    <n v="1"/>
    <s v="CUMPLIDA"/>
    <m/>
    <n v="1"/>
    <x v="0"/>
    <d v="2020-09-21T00:00:00"/>
    <m/>
    <d v="2021-09-20T00:00:00"/>
    <s v="Gerencia de Proyecto San Juan de Dios"/>
  </r>
  <r>
    <n v="10"/>
    <n v="263"/>
    <x v="0"/>
    <x v="1"/>
    <x v="4"/>
    <n v="2"/>
    <s v="Hallazgo administrativo con presunta incidencia disciplinaria por la falta de planeación respecto de las garantías contractuales y fallas en el estudio de mercado para el contrato de arrendamiento 212 de 2019, así como la no publicación de documentos contractuales en la plataforma del SECOP."/>
    <s v="De acuerdo con lo reportado por el Ente de Control, existen discrepancias entre las garantías consagradas en los estudios previos y el contrato, inconsistencias en el estudio de mercado y en la publicación de algunos soportes en la plataforma SECOP."/>
    <s v="Elaborar una (1) circular informativa dirigida al equipo de abogados que apoyan a la Dirección de Gestión Contractual, donde se establezca el protocolo a seguir para la publicación de documentos precontractuales en la plataforma SECOP y socializarla semestralmente."/>
    <s v="Circular con protocolo"/>
    <s v="Circular socializada"/>
    <s v="N.A."/>
    <s v="N.A."/>
    <s v="N.A."/>
    <s v="N.A."/>
    <s v="N.A."/>
    <s v="N.A."/>
    <s v="Se realiza borrador del Protocolo de publicación en etapa precontractual - Plataforma SECOP II- Contratos de Prestación de Servicios profesionales y de apoyo a la gestión._x000a__x000a_La circular informativa se encuentra en proceso de  elaboración y revisión"/>
    <n v="0.5"/>
    <s v="EN PROCESO_x000a_EN TERMINOS"/>
    <s v="Se realizó circular informativa dirigida al equipo de la Direccion de Gestion Contractual  y socializó el protocolo para la publicación los documentos en SECOP para los trámites de contratos de prestación de servicios profesionales y de apoyo a la gestión, radicado N° 20203100048293 de fecha 27 de noviembre de 2020._x000a__x000a_Se encuentra pendiente la segunda socialización de la circular informativa para cumplir con la meta propuesta en el Plan enviado por Sivicof."/>
    <n v="0.75"/>
    <s v="EN PROCESO_x000a_EN TERMINOS"/>
    <s v="Se encuentra pendiente la segunda socialización de la circular informativa programada para el segundo semestre de 2021."/>
    <n v="0.75"/>
    <s v="EN PROCESO_x000a_EN TERMINOS"/>
    <s v="Se encuentra pendiente la segunda socialización de la circular informativa programada para el segundo semestre de 2021._x000a__x000a_De acuerdo con lo concertado en el área, la segunda socialización de la circular informativa se llevará a cabo el 26 de agosto de 2021._x000a_"/>
    <n v="0.75"/>
    <s v="EN PROCESO_x000a_EN TERMINOS"/>
    <s v="El 25 de agosto socializó por medio de correo electrónico la circular informativa con el protocolo de publicación en etapa precontractual – plataforma SECOP II para verificación y observaciones de los colaboradores del área y posteriormente se oficializó por medio de TAMPUS con el radicado número I2021002446 el 14 de septiembre de 2021, de esta manera se cumple con la acción de mejora propuesta._x000a__x000a_Se anexa correo electrónico y PDF del protocolo."/>
    <n v="1"/>
    <s v="CUMPLIDA"/>
    <m/>
    <n v="1"/>
    <s v="CUMPLIDA"/>
    <m/>
    <n v="1"/>
    <s v="CUMPLIDA"/>
    <m/>
    <n v="1"/>
    <x v="0"/>
    <d v="2020-09-21T00:00:00"/>
    <m/>
    <d v="2021-09-20T00:00:00"/>
    <s v="Dirección de Gestión Contractual"/>
  </r>
  <r>
    <n v="11"/>
    <n v="263"/>
    <x v="0"/>
    <x v="1"/>
    <x v="5"/>
    <n v="1"/>
    <s v="Hallazgo administrativo por inconsistencias en la información presupuestal registrada en el Plan de Acción 2016 - 2020 Componente de gestión e inversión por entidad con corte a 31/12/2019, en la reportada en el Sistema de Vigilancia y Control Fiscal -SIVICOF y en la suministrada por la ERU en relación con las Metas 1 y 2 del Proyecto 83."/>
    <s v="De acuerdo con lo reportado por el Ente de Control, existen diferencias en los valores_x000a_registrados en SIVICOF, el SEGPLAN y en los documentos y formatos electrónicos entregados por la ERU como soporte a la ejecución presupuestal de las metas."/>
    <s v="Efectuar 2 mesas de trabajo al año, mediante las cuales se realice la conciliación de la información generada por las diferentes áreas en relación con la ejecución presupuestal."/>
    <s v="Mesas de trabajo"/>
    <s v="No. De mesas de trabajo realizadas / No. De mesas de trabajo programadas * 100"/>
    <s v="N.A."/>
    <s v="N.A."/>
    <s v="N.A."/>
    <s v="N.A."/>
    <s v="N.A."/>
    <s v="N.A."/>
    <s v="Sin reporte de avance"/>
    <n v="0"/>
    <s v="EN PROCESO_x000a_EN TERMINOS"/>
    <s v="Sin reporte de avance"/>
    <n v="0"/>
    <s v="EN PROCESO_x000a_EN TERMINOS"/>
    <s v="El 24 de marzo se realizó la primera reunión para definir los criterios a tener en cuenta para realizar la conciliación, la muestra sobre la cual se va a desarrollar el ejercicio y la selección de un proyecto de inversión a revisar. Se seleccionó el proyecto de inversión 7507 y la Dirección Contractual generó un informe sobre los valores iniciales y finales de los contratos asociados a las metas de ese proyecto de inversión y con ese insumo se iniciarán los cruces pertinentes para dar paso a las conciliaciones."/>
    <n v="0.5"/>
    <s v="EN PROCESO_x000a_EN TERMINOS"/>
    <s v="La Subgerencia de Planeación y Administración de Proyectos, Junto a la Dirección Contractual y el área financiera de la Subgerencia de Gestión Corporativa, realizaron varias mesas de trabajo con el fin de revisar la acción de mejora, desarrollar la explicación del ejercicio conciliatorio y definir los aspectos a tener en cuenta para la conciliación de la ejecución presupuestal; las reuniones fueron realizadas los días 24 de marzo, 12 de abril, 29 de abril y finalmente el 26 de mayo, como soporte de la gestión realizada y los compromisos pactados a futuro para efectos de las conciliaciones presupuestales se elaboró un acta la cual se anexa a este seguimiento, junto con los soportes de los archivos utilizados para la conciliación y los correos electrónicos que dan trazabilidad al ejercicio. Adicionalmente dando cumplimiento a los compromisos, se realizó la conciliación con corte al 31 de marzo, encontrando coherencia en la información reportada por la SPAP y validad por la Dirección de Gestión Contractual."/>
    <n v="1"/>
    <s v="CUMPLIDA"/>
    <m/>
    <n v="1"/>
    <s v="CUMPLIDA"/>
    <m/>
    <n v="1"/>
    <s v="CUMPLIDA"/>
    <m/>
    <n v="1"/>
    <s v="CUMPLIDA"/>
    <m/>
    <n v="1"/>
    <x v="0"/>
    <d v="2020-09-21T00:00:00"/>
    <m/>
    <d v="2021-09-20T00:00:00"/>
    <s v="Subgerencia de Planeación y Administración de Proyectos_x000a__x000a_Dirección de Gestión Contractual"/>
  </r>
  <r>
    <n v="12"/>
    <n v="263"/>
    <x v="0"/>
    <x v="1"/>
    <x v="5"/>
    <n v="2"/>
    <s v="Hallazgo administrativo por inconsistencias en la información presupuestal registrada en el Plan de Acción 2016 - 2020 Componente de gestión e inversión por entidad con corte a 31/12/2019, en la reportada en el Sistema de Vigilancia y Control Fiscal -SIVICOF y en la suministrada por la ERU en relación con las Metas 1 y 2 del Proyecto 83."/>
    <s v="De acuerdo con lo reportado por el Ente de Control, existen diferencias en los valores_x000a_registrados en SIVICOF, el SEGPLAN y en la información entregada por la ERU como soporte a la ejecución presupuestal de las metas."/>
    <s v="Realizar 1 capacitación sobre el sistema de información, con el personal de la Empresa que participa en los diferentes procedimientos relacionados con la ejecución presupuestal."/>
    <s v="Capacitación "/>
    <s v="1 Capacitación realizada  "/>
    <s v="N.A."/>
    <s v="N.A."/>
    <s v="N.A."/>
    <s v="N.A."/>
    <s v="N.A."/>
    <s v="N.A."/>
    <s v="Sin reporte de avance"/>
    <n v="0"/>
    <s v="EN PROCESO_x000a_EN TERMINOS"/>
    <s v="Sin reporte de avance"/>
    <n v="0"/>
    <s v="EN PROCESO_x000a_EN TERMINOS"/>
    <s v="Sin reporte de avance"/>
    <n v="0"/>
    <s v="EN PROCESO_x000a_EN TERMINOS"/>
    <s v="La Subgerencia de Planeación y Administración de Proyectos solicitó mediante correo electrónico de fecha 21 de abril de 2021 a la responsable de la oficina TIC como administradora del sistema de información JSP7, la realización de una capacitación con el personal de la Empresa que interactúa con el sistema. La Capacitación fue realizada el 18 de mayo de 2021, el link de acceso a la grabación y memorias de la reunión se encuentra disponible en el drive https://drive.google.com/file/d/1yCbG1jJl_DgdbOveyl8ixM9-DZk1g8QQ/view."/>
    <n v="1"/>
    <s v="CUMPLIDA"/>
    <m/>
    <n v="1"/>
    <s v="CUMPLIDA"/>
    <m/>
    <n v="1"/>
    <s v="CUMPLIDA"/>
    <m/>
    <n v="1"/>
    <s v="CUMPLIDA"/>
    <m/>
    <n v="1"/>
    <x v="0"/>
    <d v="2020-09-21T00:00:00"/>
    <m/>
    <d v="2021-09-20T00:00:00"/>
    <s v="Subgerencia de Planeación y Administración de Proyectos "/>
  </r>
  <r>
    <n v="13"/>
    <n v="263"/>
    <x v="0"/>
    <x v="1"/>
    <x v="6"/>
    <n v="1"/>
    <s v="Hallazgo administrativo y fiscal con presunta incidencia disciplinaria, por la inversión realizada en la manzana 22 para el proyecto de Mobiliario Urbano tipo contenedores y no lograr recuperar los recursos invertidos, presentándose una pérdida en los recursos en un proyecto cuyo fin era el aprovechamiento económico del predio de propiedad de la ERU, por valor de $2.579.435.704. "/>
    <s v="Hallazgo administrativo y fiscal con presunta incidencia disciplinaria, por la inversión realizada en la manzana 22 para el proyecto de Mobiliario Urbano tipo contenedores y no lograr recuperar los recursos invertidos, presentándose una pérdida en los recursos en un proyecto cuyo fin era el aprovechamiento económico del predio de propiedad de la ERU, por valor de $2.579.435.704. _x000a_"/>
    <s v="Incluir dentro de la estructuración financiera del nuevo proceso de contratación, la recuperación de la totalidad del capital invertido en el proyecto de mobiliario urbano para el desarrollo temporal de la manzana 22."/>
    <s v="Plan de Acción definido y ejecutado"/>
    <s v="Actividades Ejecutadas /_x000a_Actividades Programadas"/>
    <s v="N.A."/>
    <s v="N.A."/>
    <s v="N.A."/>
    <s v="N.A."/>
    <s v="N.A."/>
    <s v="N.A."/>
    <s v="Durante el mes de octubre se realizaron los estudios y análisis y se generaron los documentos precontractuales para el  ARRENDAMIENTO DEL PREDIO Y EL MOBILIARIO TIPO CONTENEDOR, con el objeto de SELECCIONAR UN ARRENDATARIO QUE SERÁ EL (LA) ENCARGADO(A) DE REALIZAR LA EXPLOTACIÓN COMERCIAL O ECONÓMICA DEL PREDIO Y EL MOBILIARIO TIPO CONTENEDOR, UBICADO EN LA MANZANA 22 DEL SECTOR DE SAN VICTORINO, ENTRE LAS CALLES 9 Y 10, Y LA CARRERA 11 Y LA AVENIDA CARACAS. Con el cual se pretende recibir al  menos un valor de $2.320.948.944 COP._x000a__x000a_El 9 de noviembre se publicó en el SECOP el proceso PA SV-01-2020 , Como evidencia se puede consultar el proceso en el siguiente Link:  _x000a_https://community.secop.gov.co/Public/Tendering/OpportunityDetail/Index?noticeUID=CO1.NTC.1548034&amp;isFromPublicArea=True&amp;isModal=False_x000a__x000a_Se adjunta a este seguimiento, los documentos publicados a la fecha."/>
    <n v="0.3"/>
    <s v="EN PROCESO_x000a_EN TERMINOS"/>
    <s v="El proceso anterior fue declarado desierto el 19 de noviembre., Sin embargo, dada la manifestación de interés y el valor de la oferta, se cuenta con los conceptos legales para para suscribir un contrato directo; se está validando el cumplimiento de requisitos y se está a la espera de una validación documental. "/>
    <n v="0.3"/>
    <s v="EN PROCESO_x000a_EN TERMINOS"/>
    <s v="Dentro de las actividades establecidas  en el plan de acción para la recuperación del capital invertido, se suscribió el contrato de arrendamiento 01 de 2021, como Alianza de arrendamiento 001-2021 entre ALIANZA FIDUCIARIA como vocera del Fideicomiso CENTRO COMERCIAL DE COMERCIO MAYORISTA  y la Unión Temporal TITAN GROUP UT, por valor de DOS MIL CUATROCIENTOS DOCE MILLONES DE PESOS ($2,412.000.000), cuyo objeto es &quot;Entregar en arrendamiento los predios denominados manzana 10 y 22, así como el mobiliario tipo contenedor ubicado en la  manzana 22 del sector de San Victorino, ubicados entre las calles 9 y 10 y la carrera 11 y la Avenida Caracas&quot;."/>
    <n v="1"/>
    <s v="CUMPLIDA"/>
    <m/>
    <n v="1"/>
    <s v="CUMPLIDA"/>
    <m/>
    <n v="1"/>
    <s v="CUMPLIDA"/>
    <m/>
    <n v="1"/>
    <s v="CUMPLIDA"/>
    <m/>
    <n v="1"/>
    <s v="CUMPLIDA"/>
    <m/>
    <n v="1"/>
    <x v="0"/>
    <d v="2020-09-21T00:00:00"/>
    <m/>
    <d v="2021-09-20T00:00:00"/>
    <s v="Subgerencia de Gestión Inmobiliaria"/>
  </r>
  <r>
    <n v="14"/>
    <n v="263"/>
    <x v="0"/>
    <x v="1"/>
    <x v="7"/>
    <n v="1"/>
    <s v="Hallazgo administrativo por inconsistencias en la información presupuestal registrada en el Sistema de Seguimiento al Plan de Desarrollo - SEGPLAN, en la reportada en el Sistema de Vigilancia y Control Fiscal -SIVICOF y en la suministrada por la ERU en relación con las metas 1, 2 y 4, del Proyecto 84. "/>
    <s v="De acuerdo con lo reportado por el Ente de Control, existen diferencias en los valores_x000a_registrados en SIVICOF, el SEGPLAN y en la información entregada por la ERU como soporte a la ejecución presupuestal de las metas."/>
    <s v="Efectuar 2 mesas de trabajo al año, mediante las cuales se realice la conciliación de la información generada por las diferentes áreas en relación con la ejecución presupuestal."/>
    <s v="Mesas de trabajo"/>
    <s v="No. De mesas de trabajo realizadas / No. De mesas de trabajo programadas * 100"/>
    <s v="N.A."/>
    <s v="N.A."/>
    <s v="N.A."/>
    <s v="N.A."/>
    <s v="N.A."/>
    <s v="N.A."/>
    <s v="Sin reporte de avance"/>
    <n v="0"/>
    <s v="EN PROCESO_x000a_EN TERMINOS"/>
    <s v="Sin reporte de avance"/>
    <n v="0"/>
    <s v="EN PROCESO_x000a_EN TERMINOS"/>
    <s v="El 24 de marzo se realizó la primera reunión para definir los criterios a tener en cuenta para realizar la conciliación, la muestra sobre la cual se va a desarrollar el ejercicio y la selección de un proyecto de inversión a revisar. Se seleccionó el proyecto de inversión 7507 y la Dirección Contractual generó un informe sobre los valores iniciales y finales de los contratos asociados a las metas de ese proyecto de inversión y con ese insumo se iniciarán los cruces pertinentes para dar paso a las conciliaciones."/>
    <n v="0.5"/>
    <s v="EN PROCESO_x000a_EN TERMINOS"/>
    <s v="La Subgerencia de Planeación y Administración de Proyectos, Junto a la Dirección Contractual y el área financiera de la Subgerencia de Gestión Corporativa, realizaron varias mesas de trabajo con el fin de revisar la acción de mejora, desarrollar la explicación del ejercicio conciliatorio y definir los aspectos a tener en cuenta para la conciliación de la ejecución presupuestal; las reuniones fueron realizadas los días 24 de marzo, 12 de abril, 29 de abril y finalmente el 26 de mayo, como soporte de la gestión realizada y los compromisos pactados a futuro para efectos de las conciliaciones presupuestales se elaboró un acta la cual se anexa a este seguimiento, junto con los soportes de los archivos utilizados para la conciliación y los correos electrónicos que dan trazabilidad al ejercicio. Adicionalmente dando cumplimiento a los compromisos, se realizó la conciliación con corte al 31 de marzo, encontrando coherencia en la información reportada por la SPAP y validad por la Dirección de Gestión Contractual."/>
    <n v="1"/>
    <s v="CUMPLIDA"/>
    <m/>
    <n v="1"/>
    <s v="CUMPLIDA"/>
    <m/>
    <n v="1"/>
    <s v="CUMPLIDA"/>
    <m/>
    <n v="1"/>
    <s v="CUMPLIDA"/>
    <m/>
    <n v="1"/>
    <x v="0"/>
    <d v="2020-09-21T00:00:00"/>
    <m/>
    <d v="2021-09-20T00:00:00"/>
    <s v="Subgerencia de Planeación y Administración de Proyectos_x000a__x000a_Dirección de Gestión Contractual"/>
  </r>
  <r>
    <n v="15"/>
    <n v="263"/>
    <x v="0"/>
    <x v="1"/>
    <x v="8"/>
    <n v="1"/>
    <s v="Hallazgo administrativo por inconsistencias en la información que soporta el avance físico de las metas No. 1,2,4,6 y 7 del proyecto 84, en el Sistema de Seguimiento al Plan de Desarrollo - SEGPLAN, en la reportada en el Sistema de Vigilancia y Control Fiscal -SIVICOF y en la suministrada por la empresa.  "/>
    <s v="La información se encuentra discriminada de distintas maneras lo cual no permite una adecuada comparación. _x000a_Los sistemas de información no son interoperables y responden a requerimientos específicos_x000a_Falta definir  mecanismos que permitan generar el cierre adecuado de las bases de datos del proceso de adquisición predial._x000a_Existen diferencias que son el resultado de la forma en la que es presentada la información, además de diferencias conceptuales frente a las variables analizadas. "/>
    <s v="Actualizar y socializar el procedimiento PD-23 de tal manera que se incluya: lineamientos para la estandarización de las variables, unidades de medida (predios, hectáreas) y definiciones reportadas en los distintos informes de la Empresa. Así como documentar los mecanismos de control a los reportes de la Dirección de Predios."/>
    <s v="Actualización procedimiento"/>
    <s v="Procedimiento actualizado y socializado"/>
    <s v="N.A."/>
    <s v="N.A."/>
    <s v="N.A."/>
    <s v="N.A."/>
    <s v="N.A."/>
    <s v="N.A."/>
    <s v="Sin reporte de avance"/>
    <n v="0"/>
    <s v="EN PROCESO_x000a_EN TERMINOS"/>
    <s v="Se elabora cronograma para proceder con la revisión y actualización del procedimiento PD23."/>
    <n v="0.1"/>
    <s v="EN PROCESO_x000a_EN TERMINOS"/>
    <s v="Se elabora y socializa el procedimiento PD-23 que dentro de los cambios más representativos establece la actualización de los lineamientos de control de las variables para los reportes, asi como la incorporación de herramientas de control; ajuste del formato del procedimiento GI-02 Guía para la elaboración y actualización de documentos._x000a__x000a_Se puede encontrar en la ERUNET en el enlace http://10.115.245.74/sites/default/files/documentos/PD-23_Adquis_suelo_enajen_volunt_expropia_V3.pdf"/>
    <n v="1"/>
    <s v="CUMPLIDA"/>
    <m/>
    <n v="1"/>
    <s v="CUMPLIDA"/>
    <m/>
    <n v="1"/>
    <s v="CUMPLIDA"/>
    <m/>
    <n v="1"/>
    <s v="CUMPLIDA"/>
    <m/>
    <n v="1"/>
    <s v="CUMPLIDA"/>
    <m/>
    <n v="1"/>
    <x v="0"/>
    <d v="2020-09-21T00:00:00"/>
    <m/>
    <d v="2021-03-31T00:00:00"/>
    <s v="Dirección de predios - SPAP (Apoyo)"/>
  </r>
  <r>
    <n v="16"/>
    <n v="263"/>
    <x v="0"/>
    <x v="1"/>
    <x v="9"/>
    <n v="1"/>
    <s v="Hallazgo administrativo por no incluir de manera integral en el Plan de Gestión Social del Plan Parcial de Renovación Urbana San Bernardo – Tercer Milenio, los componentes social y económico, los programas y factores consagrados en los Decretos Distritales que reglamentan las acciones y actividades que estos deben contemplar. "/>
    <s v="Hallazgo administrativo por no incluir de manera integral en el Plan de Gestión Social del Plan Parcial de Renovación Urbana San Bernardo – Tercer Milenio, los componentes social y económico, los programas y factores consagrados en los Decretos Distritales que reglamentan las acciones y actividades que estos deben contemplar"/>
    <s v="Actualización del procedimiento de Gestión Social en territorio, incluyendo la normatividad vigente aplicable, según el escenario y tipo de intervención, especificando los puntos de control, para realizar el seguimiento a cada componente y escenario."/>
    <s v="Actualización procedimiento"/>
    <s v="Procedimiento actualizado y socializado"/>
    <s v="N.A."/>
    <s v="N.A."/>
    <s v="N.A."/>
    <s v="N.A."/>
    <s v="N.A."/>
    <s v="N.A."/>
    <s v="Sin reporte de avance"/>
    <n v="0"/>
    <s v="EN PROCESO_x000a_EN TERMINOS"/>
    <s v="Sin reporte de avance"/>
    <n v="0"/>
    <s v="EN PROCESO_x000a_EN TERMINOS"/>
    <s v="De acuerdo con el cronograma de trabajo de la Oficina de Gestión Social, el proceso de actualización del procedimiento de gestión social en territorio será ajustado y socializado en el mes de mayo de 2021."/>
    <n v="0"/>
    <s v="EN PROCESO_x000a_EN TERMINOS"/>
    <s v="Se actualizó el procedimiento de Gestión Social en territorio PD-79, incluyendo actividades de participación comunitaria y especificando la norma para la formulación de los Planes de Gestión Social."/>
    <n v="1"/>
    <s v="CUMPLIDA"/>
    <m/>
    <n v="1"/>
    <s v="CUMPLIDA"/>
    <m/>
    <n v="1"/>
    <s v="CUMPLIDA"/>
    <m/>
    <n v="1"/>
    <s v="CUMPLIDA"/>
    <m/>
    <n v="1"/>
    <x v="0"/>
    <d v="2020-09-21T00:00:00"/>
    <m/>
    <d v="2021-06-30T00:00:00"/>
    <s v="Oficina de Gestión Social - SPAP (Apoyo)"/>
  </r>
  <r>
    <n v="17"/>
    <n v="263"/>
    <x v="0"/>
    <x v="1"/>
    <x v="10"/>
    <n v="1"/>
    <s v="Hallazgo administrativo por la formulación de indicadores que no reflejan fielmente el comportamiento de las variables que permitirían medirlo, ni el nivel de satisfacción del usuario que aspira a recibir el producto o servicio en las metas - Proyecto 84."/>
    <s v="De acuerdo con lo reportado por el Ente de Control, los resultados de los indicadores presentan una serie de incongruencias a lo largo de cada una de las vigencias, que no son consecuentes con las magnitudes reportadas en SEGPLAN y en los diferentes informes en los que se reporta el avance físico del proyecto de inversión. "/>
    <s v="Actualizar y socializar el procedimiento PD-03 Diseño, actualización y seguimiento de indicadores, incluyendo recomendaciones para su diseño y reporte."/>
    <s v="Actualización procedimiento"/>
    <s v="Procedimiento actualizado y socializado"/>
    <s v="N.A."/>
    <s v="N.A."/>
    <s v="N.A."/>
    <s v="N.A."/>
    <s v="N.A."/>
    <s v="N.A."/>
    <s v="Sin reporte de avance"/>
    <n v="0"/>
    <s v="EN PROCESO_x000a_EN TERMINOS"/>
    <s v="Sin reporte de avance"/>
    <n v="0"/>
    <s v="EN PROCESO_x000a_EN TERMINOS"/>
    <s v="En el mes de marzo se publicó en la intranet la versión número 3 del procedimiento PD-03 Diseño, actualización y seguimiento de Indicadores y el formato FT-03 Hoja de vida de indicadores, esta actualización fue socializada a los líderes operativos de los procesos el 16 de marzo y de igual manera, se reiteró mediante correo electrónico a los líderes de proceso el 24 de marzo."/>
    <n v="1"/>
    <s v="CUMPLIDA"/>
    <m/>
    <n v="1"/>
    <s v="CUMPLIDA"/>
    <m/>
    <n v="1"/>
    <s v="CUMPLIDA"/>
    <m/>
    <n v="1"/>
    <s v="CUMPLIDA"/>
    <m/>
    <n v="1"/>
    <s v="CUMPLIDA"/>
    <m/>
    <n v="1"/>
    <x v="0"/>
    <d v="2020-09-21T00:00:00"/>
    <m/>
    <d v="2021-06-30T00:00:00"/>
    <s v="Subgerencia de Planeación y Administración de Proyectos "/>
  </r>
  <r>
    <n v="18"/>
    <n v="263"/>
    <x v="0"/>
    <x v="1"/>
    <x v="11"/>
    <n v="1"/>
    <s v="Hallazgo administrativo y fiscal por valor de $5.987.000 debido al pago de una sanción a la Dirección de Impuestos y Aduanas Nacionales - DIAN."/>
    <s v="Desconocimiento en la elaboración de los formatos 2276 y 1001, donde no se tuvo en cuenta los requerimientos técnicos establecidos por la DIAN."/>
    <s v="Realizar una capacitación sobre la normatividad tributaria vigente dirigida al equipo de trabajo de la Subgerencia Corporativa."/>
    <s v="Capacitación"/>
    <s v="Capacitación realizada "/>
    <s v="N.A."/>
    <s v="N.A."/>
    <s v="N.A."/>
    <s v="N.A."/>
    <s v="N.A."/>
    <s v="N.A."/>
    <s v="En proceso, antes de programar la capacitación se deben revisar las normas actualizadas emitidas por la DIAN en los meses de noviembre y diciembre de 2020."/>
    <n v="0"/>
    <s v="EN PROCESO_x000a_EN TERMINOS"/>
    <s v="Sin reporte de avance"/>
    <n v="0"/>
    <s v="EN PROCESO_x000a_EN TERMINOS"/>
    <s v="El 24 se febrero de 2021 se realizó capacitación &quot;Comité de Impuestos&quot; en la cual se trataron vario temas como:_x000a_* Documento soporte de pago de nómina electrónica._x000a_* Conceptos del documento soporte en operaciones realizadas con no obligados a facturar._x000a_* Sentencia 21239 - 2020 Artículo 107 del Estatuto Tributario entre otros temas._x000a__x000a_Se contó con la participación de los equipos de trabajo del proceso de Gestión Financiera, así como nómina y personal que maneja cajas menores."/>
    <n v="1"/>
    <s v="CUMPLIDA"/>
    <m/>
    <n v="1"/>
    <s v="CUMPLIDA"/>
    <m/>
    <n v="1"/>
    <s v="CUMPLIDA"/>
    <m/>
    <n v="1"/>
    <s v="CUMPLIDA"/>
    <m/>
    <n v="1"/>
    <s v="CUMPLIDA"/>
    <m/>
    <n v="1"/>
    <x v="0"/>
    <d v="2020-09-21T00:00:00"/>
    <m/>
    <d v="2021-04-30T00:00:00"/>
    <s v="Subgerencia de Gestión Corporativa"/>
  </r>
  <r>
    <n v="19"/>
    <n v="263"/>
    <x v="0"/>
    <x v="2"/>
    <x v="5"/>
    <n v="1"/>
    <s v="Hallazgo administrativo y fiscal, con presunta incidencia disciplinaria, en cuantía de $7.526.017.439 m/cte., por las inversiones realizadas para el desarrollo del proyecto de vivienda La Colmena y la no entrega de las 131 VIP y los 10 locales comerciales, después de 42 meses de construidos y listos para entrega"/>
    <s v="Las inversiones realizadas para el desarrollo del proyecto de vivienda La Colmena y la no entrega de las 131 VIP, después de 42 meses de construidas y listas para entrega "/>
    <s v="Seguimiento a la gestión para la generación de la información correspondiente a los hogares inscritos ante la Secretaría Distrital del Hábitat, para su envío al Fideicomitente Constructor encargado de la comercialización, escrituración, entrega y registro de las unidades habitacionales del proyecto La Colmena."/>
    <s v="Número de informes presentados por el Fideicomitente Constructor"/>
    <s v="Número de informes con seguimiento / Número de informes presentados por Fideicomitente Constructor"/>
    <s v="N.A."/>
    <s v="N.A."/>
    <s v="N.A."/>
    <s v="N.A."/>
    <s v="N.A."/>
    <s v="N.A."/>
    <s v="N.A."/>
    <n v="0"/>
    <s v="EN PROCESO_x000a_EN TERMINOS"/>
    <s v="Sin reporte de avance"/>
    <n v="0"/>
    <s v="EN PROCESO_x000a_EN TERMINOS"/>
    <s v="Para el primer trimestre de 2021 se realizó el diseño de una matriz en Excel que da cuenta del estado de cada uno de los 131 hogares pertenecientes al proyecto “La Colmena”, la cual se remitió al fideicomitente constructor en el mes de enero._x000a__x000a_Durante el mes de febrero se realizó semanalmente el diligenciamiento de la matriz. Adicionalmente, se continúa desde el mes de marzo con reuniones semanales con la Secretaría Distrital de Hábitat, el Fideicomitente Constructor y la Empresa, en las cuales se verifican acciones puntuales._x000a__x000a_Se anexan los informes recibidos por el Fideicomitente Constructor uno del mes de enero, cuatro del mes de febrero y tres del mes de marzo para un total de 8 informes.  _x000a__x000a_Como evidencia adicional de los 8 informes se remite archivo en Excel, denominado “seguimiento a comercialización” que da cuenta a los compromisos establecidos en las reuniones de seguimiento semanal._x000a_"/>
    <n v="0.25"/>
    <s v="EN PROCESO_x000a_EN TERMINOS"/>
    <s v="Con corte a 30 de junio de 2021 se adjuntan los informes semanales remitidos por el Fideicomitente Constructor durante el seguimiento del trimestre así: 4 del mes de abril, 4 del mes de mayo y 3 del mes de junio._x000a__x000a_Como evidencia adicional de los 11 informes se remite archivo en excel denominado “seguimiento a comercialización Nelekonar” que da cuenta de los compromisos establecidos en las reuniones de seguimiento semanal._x000a__x000a_Con corte a 30 de junio el estado de la comercialización es del 100%, con el siguiente detalle:  _x000a_* 76 viviendas entregadas_x000a_* 18 viviendas tienen promesa de compraventa suscrita, en estudio de títulos, avalúo y legalización del crédito hipotecario por parte de las diferentes entidades financieras_x000a_* 33 viviendas en trámite de escrituración y registro_x000a_* 2 hogares en proceso de firma de compraventa_x000a_* 2 hogares a la espera de asignación del SDVE y/o VUR"/>
    <n v="0.5"/>
    <s v="EN PROCESO_x000a_EN TERMINOS"/>
    <s v="Con corte a 30 de septiembre de 2021 se adjuntan los informes semanales remitidos por el Fideicomitente Constructor durante el seguimiento del trimestre así: 4 del mes de julio, 4 del mes de Agosto y 4 del mes de septiembre._x000a__x000a_Como evidencia adicional de los 12 informes se remite archivo en excel denominado “seguimiento a comercialización Nelekonar” que da cuenta de los compromisos establecidos en las reuniones de seguimiento semanal con el fideicomitente constructor y la SDHT. _x000a__x000a_Con corte a 30 de septiembre el estado de la comercialización es el siguiente: _x000a_* 120 viviendas entregadas_x000a_* 7 viviendas tienen promesa de compraventa suscrita, en estudio de títulos, avalúo y legalización del crédito hipotecario por parte de las diferentes entidades financieras_x000a_* 3 hogares en trámite de escrituración y registro   _x000a_* 1 hogar en proceso de desistimiento por pérdida del cierre financiero"/>
    <n v="0.75"/>
    <s v="EN PROCESO_x000a_EN TERMINOS"/>
    <s v="Con corte a 31 de diciembre de 2021 se adjuntan los informes semanales remitidos por el Fideicomitente Constructor durante el seguimiento del trimestre así: 4 del mes de octubre, 4 del mes de noviembre y 4 del mes de diciembre._x000a__x000a_Como evidencia adicional de los 12 informes se remite archivo en excel denominado “seguimiento a comercialización Colmena OCT-DIC” que da cuenta de los compromisos establecidos en las reuniones de seguimiento semanal con el fideicomitente constructor y la SDHT. _x000a__x000a_Con corte a 31 de diciembre el estado de la comercialización es el siguiente: _x000a_* 127 viviendas entregadas_x000a_* 1 vivienda tiene promesa de compraventa suscrita, en estudio de títulos, avalúo y legalización del crédito hipotecario por parte de las diferentes entidades financieras_x000a_* 2 hogares en trámite de escrituración y registro   _x000a_* 1 hogar en proceso de asignación de SDVE"/>
    <n v="1"/>
    <s v="CUMPLIDA"/>
    <s v="Continuando con el seguimiento a las 4 viviendas que no habían sido entregadas a 31 de diciembre de 2021, la Gerencia de Vivienda se permite entregar el siguiente reporte:_x000a_1 vivienda entregada el 03 de enero de 2022, que ingresó a registro el día 28 de diciembre de 2021, proceso que se logra una vez la escritura pública contenga las firmas requeridas de la entidad financiera, la Fiduciaria, el Consorcio Nelekonar y la Notaría._x000a_1 vivienda en proceso de liquidación de gastos de beneficencia, próxima a ingresar a registro para surtir la entrega, que a finales 2021 se encontraba en proceso de firmas de la escritura pública._x000a_1 vivienda en proceso de legalización de crédito hipotecario, se encuentra a la espera de la emisión de la orden de escrituración por parte del Banco de Bogotá._x000a_1 vivienda en proceso de firma de acuerdo de negociación. Esta fue la última vivienda del proyecto que fue comercializada, dado que el subsidio había sido asignado a un primer hogar que perdió el crédito hipotecario, y, en consecuencia, fue necesario que la SDHT declarara la pérdida de fuerza ejecutoria el 28 diciembre de 2021, para proceder con la vinculación de un nuevo hogar._x000a__x000a_Así mismo, la Dirección Comercial allega el material relacionado con las actividades de comercialización de los locales comerciales de la Colmena."/>
    <n v="1"/>
    <s v="CUMPLIDA"/>
    <m/>
    <n v="1"/>
    <x v="0"/>
    <d v="2020-12-17T00:00:00"/>
    <m/>
    <d v="2021-12-16T00:00:00"/>
    <s v="Gerencia de Vivienda"/>
  </r>
  <r>
    <n v="20"/>
    <n v="263"/>
    <x v="1"/>
    <x v="3"/>
    <x v="12"/>
    <n v="1"/>
    <s v="Hallazgo administrativo con presunta incidencia disciplinaria por falta de reporte e inconsistencias en la información en la rendición de la cuenta de la ERU en el aplicativo de SIVICOF. CASO 1 Formato CB-0114"/>
    <s v="Debilidades en el manejo de los instructivos de Sivicof  para reporte de información a la Contraloría."/>
    <s v="Revisión de la información reportada en el aplicativo Sivicof correspondiente al hallazgo administrativo en la vigencia 2021 con corte al 30 de septiembre."/>
    <s v="Revisión Formato CB-0114 "/>
    <s v="No. formatos revisados / No. formatos programados para revisión."/>
    <m/>
    <m/>
    <m/>
    <m/>
    <m/>
    <m/>
    <m/>
    <m/>
    <m/>
    <m/>
    <m/>
    <m/>
    <m/>
    <m/>
    <m/>
    <m/>
    <m/>
    <m/>
    <m/>
    <m/>
    <s v="EN PROCESO_x000a_EN TERMINOS"/>
    <s v="Se realizó la revisión del Formato CB-0114 para los meses de enero a septiembre de 2021 arrojando los siguientes resultados:_x000a__x000a_*Reporte enero y febrero 2021: se revisó y se verificó que la información se transmitió correctamente. El soporte es la transmisión de la cuenta en la fecha respectiva._x000a_*Reporte marzo: se realizó revisión y ajuste del formato para retransmisión. Anexo 1. Correo a Control Interno remitiendo la información validada. _x000a_*Reporte abril a septiembre 2021: se revisó y se verificó que la información se transmitió correctamente. El soporte es la transmisión de la cuenta en la fecha respectiva._x000a_*Reporte octubre a diciembre: Se realizó la revisión y validación de información confirmando que se encontraba diligenciada correctamente.  El soporte es la transmisión de la cuenta en la fecha respectiva."/>
    <n v="1"/>
    <s v="CUMPLIDA"/>
    <m/>
    <n v="1"/>
    <s v="CUMPLIDA"/>
    <m/>
    <n v="1"/>
    <x v="0"/>
    <d v="2021-10-19T00:00:00"/>
    <m/>
    <d v="2022-01-31T00:00:00"/>
    <s v="Subgerencia de Gestión Corporativa - Tesorería"/>
  </r>
  <r>
    <n v="21"/>
    <n v="263"/>
    <x v="1"/>
    <x v="3"/>
    <x v="12"/>
    <n v="2"/>
    <s v="Hallazgo administrativo con presunta incidencia disciplinaria por falta de reporte e inconsistencias en la información en la rendición de la cuenta de la ERU en el aplicativo de SIVICOF. CASO 1 Formato CB-0114"/>
    <s v="Debilidades en el manejo de los instructivos de Sivicof  para reporte de información a la Contraloría."/>
    <s v="Solicitar apertura del aplicativo Sivicof a la Contraloría con el fin de subsanar inconsistencias encontradas en la revisión."/>
    <s v="Reportes Sivicof Ajustados"/>
    <s v="Número de reportes modificados/Número de reportes con objeto de modificación  "/>
    <m/>
    <m/>
    <m/>
    <m/>
    <m/>
    <m/>
    <m/>
    <m/>
    <m/>
    <m/>
    <m/>
    <m/>
    <m/>
    <m/>
    <m/>
    <m/>
    <m/>
    <m/>
    <m/>
    <m/>
    <s v="EN PROCESO_x000a_EN TERMINOS"/>
    <s v="Se elaboró comunicación dirigida a la Contraloría con radicado No. E2021007202 de fecha diciembre de 2021 solicitando la retransmisión del reporte del mes de marzo de 2021. Anexo 2._x000a__x000a_Soporte correo electrónico de transmisión del formato CB-0114 realizado en el mes de diciembre de 2021. Anexo 3."/>
    <n v="1"/>
    <s v="CUMPLIDA"/>
    <m/>
    <n v="1"/>
    <s v="CUMPLIDA"/>
    <m/>
    <n v="1"/>
    <x v="0"/>
    <d v="2021-10-19T00:00:00"/>
    <m/>
    <d v="2022-01-31T00:00:00"/>
    <s v="Subgerencia de Gestión Corporativa - Tesorería"/>
  </r>
  <r>
    <n v="22"/>
    <n v="263"/>
    <x v="1"/>
    <x v="3"/>
    <x v="12"/>
    <n v="3"/>
    <s v="Hallazgo administrativo con presunta incidencia disciplinaria por falta de reporte e inconsistencias en la información en la rendición de la cuenta de la ERU en el aplicativo de SIVICOF. CASO 1 Formato CB-0114"/>
    <s v="Debilidades en el manejo de los instructivos de Sivicof  para reporte de información a la Contraloría."/>
    <s v="Conciliación mensual de información del reporte de Sivicof contra la información registrada en el Sistema Administrativo y Financiero JSP7 con corte al 30 de diciembre de 2021"/>
    <s v="Conciliación de Información"/>
    <s v="No. de conciliaciones ejecutadas / No. De conciliaciones programadas"/>
    <m/>
    <m/>
    <m/>
    <m/>
    <m/>
    <m/>
    <m/>
    <m/>
    <m/>
    <m/>
    <m/>
    <m/>
    <m/>
    <m/>
    <m/>
    <m/>
    <m/>
    <m/>
    <m/>
    <m/>
    <s v="EN PROCESO_x000a_EN TERMINOS"/>
    <s v="Teniendo en cuenta que durante los meses de abril a diciembre de 2021 la Empresa no constituyó ninguna inversión en  CDT, se informa que por lo anterior no se realizaron conciliaciones de información dado que la transmisión del formato CB-0114 se realiza en blanco.  El soporte es la transmisión de la cuenta mensual en la fecha respectiva."/>
    <n v="0.75"/>
    <s v="EN PROCESO_x000a_EN TERMINOS"/>
    <s v="Al cierre de la vigencia 2021 no se constituyeron inversiones en CDT. De acuerdo con lo anterior la transmisión del formato CB-0114 se realiza en blanco._x000a__x000a_El soporte de esta acción corresponde al formato a diciembre 31 de 2021 de la cuenta mensual transmitida en enero 2022 el cual reposa en la oficina de Control Interno."/>
    <n v="1"/>
    <s v="CUMPLIDA"/>
    <m/>
    <n v="1"/>
    <x v="0"/>
    <d v="2021-10-19T00:00:00"/>
    <m/>
    <d v="2022-01-31T00:00:00"/>
    <s v="Subgerencia de Gestión Corporativa - Tesorería"/>
  </r>
  <r>
    <n v="23"/>
    <n v="263"/>
    <x v="1"/>
    <x v="3"/>
    <x v="12"/>
    <n v="4"/>
    <s v="Hallazgo administrativo con presunta incidencia disciplinaria por falta de reporte e inconsistencias en la información en la rendición de la cuenta de la ERU en el aplicativo de SIVICOF. CASO 2 Formato CB-0905"/>
    <s v="Debilidades en la conciliación de la información que se registra en Sivicof formato CB-0905 objeto del hallazgo administrativo. "/>
    <s v="Conciliación mensual de información del reporte de Sivicof contra la información registrada en el Sistema Administrativo y Financiero JSP7 en la vigencia 2021 "/>
    <s v="Conciliación de Información"/>
    <s v="Una conciliación realizada de información 2021"/>
    <m/>
    <m/>
    <m/>
    <m/>
    <m/>
    <m/>
    <m/>
    <m/>
    <m/>
    <m/>
    <m/>
    <m/>
    <m/>
    <m/>
    <m/>
    <m/>
    <m/>
    <m/>
    <m/>
    <m/>
    <s v="EN PROCESO_x000a_EN TERMINOS"/>
    <s v="Esta actividad está en términos. Se informa que el formato CB-0905 se trasmite con periodicidad anual, razón por la cual la conciliación se realizará sobre la información al corte del mes de diciembre de 2021 con transmisión en plataforma Sivicof en los tiempos determinados por la Contraloría para el reporte de la cuenta anual."/>
    <n v="0.75"/>
    <s v="EN PROCESO_x000a_EN TERMINOS"/>
    <s v="El formato CB-0905 se transmite con periodicidad anual, por tal razón la conciliación se realizó con corte a diciembre 31 de 2021 y fue verificada con base en el informe de cuentas por cobrar emitido a través del Sistema Administrativo y Financiero JSP7 y la Información registrada en el balance de prueba a 31 de diciembre de 2021 la cual debe ser igual en los dos reportes._x000a__x000a_Anexo 1 Reporte JSP7 Cuentas por Pagar_x000a_Anexo 2 Balane de Prueba"/>
    <n v="1"/>
    <s v="CUMPLIDA"/>
    <m/>
    <n v="1"/>
    <x v="0"/>
    <d v="2021-10-19T00:00:00"/>
    <m/>
    <d v="2022-01-31T00:00:00"/>
    <s v="Subgerencia de Gestión Corporativa - Tesorería"/>
  </r>
  <r>
    <n v="24"/>
    <n v="263"/>
    <x v="1"/>
    <x v="3"/>
    <x v="12"/>
    <n v="5"/>
    <s v="Hallazgo administrativo con presunta incidencia disciplinaria por falta de reporte e inconsistencias en la información en la rendición de la cuenta de la ERU en el aplicativo de SIVICOF. CASO 2 Formato CB-0905"/>
    <s v="Debilidades en la conciliación de la información que se registra en Sivicof formato CB-0905 objeto del hallazgo administrativo. "/>
    <s v="Realizar una capacitación sobre instructivos de Sivicof, donde participe el equipo de trabajo que desarrolla actividades de diligenciamiento de los formatos Sivicof"/>
    <s v="Capacitación"/>
    <s v="Una capacitación realizada con evidencia de participación de los involucrados"/>
    <m/>
    <m/>
    <m/>
    <m/>
    <m/>
    <m/>
    <m/>
    <m/>
    <m/>
    <m/>
    <m/>
    <m/>
    <m/>
    <m/>
    <m/>
    <m/>
    <m/>
    <m/>
    <m/>
    <m/>
    <s v="EN PROCESO_x000a_EN TERMINOS"/>
    <s v="Se proyectó borrador de comunicación para la Contraloría solicitando la capacitación relacionada con diligenciamiento de los instructivos la cual se encuentra en revisión y aprobación. Anexo 4 proyecto comunicación."/>
    <n v="0.75"/>
    <s v="EN PROCESO_x000a_EN TERMINOS"/>
    <s v="Con el acompañamiento del a Oficina de Control Interno, la Contraloría de Bogotá remitió mediante correo electrónico del 21 de enero de 2022 la socialización de la capacitación &quot;Socialización Circular 006 de 2021- Grupo III&quot; sobre los formatos a transmitir en la cuenta anual vigencia 2021, el cual incluye el formato CB-0905. Anexo 3."/>
    <n v="1"/>
    <s v="CUMPLIDA"/>
    <m/>
    <n v="1"/>
    <x v="0"/>
    <d v="2021-10-19T00:00:00"/>
    <m/>
    <d v="2022-02-28T00:00:00"/>
    <s v="Subgerencia de Gestión Corporativa - Tesorería y Oficina de Control Interno"/>
  </r>
  <r>
    <n v="25"/>
    <n v="263"/>
    <x v="1"/>
    <x v="3"/>
    <x v="12"/>
    <n v="6"/>
    <s v="Hallazgo administrativo con presunta incidencia disciplinaria por falta de reporte e inconsistencias en la información en la rendición de la cuenta de la ERU en el aplicativo de SIVICOF. CASO 3 DOCUMENTO CBN-1001-1220 PAC._x000a_"/>
    <s v="El Formato CBN-1001- PAC diseñado por la Contraloría de Bogotá no se encuentra acorde con el Catálogo de Cuentas Presupuestales, así como el cargue manual y la simultaneidad de tareas realizadas durante los primeros días de cada mes en el área presupuesto no permite una plena atención en la construcción de los informes de seguimiento presupuestal"/>
    <s v="Diligenciar el formato CBN 1001 PAC con el Catálogo de Cuentas Presupuestales vigente y aplicable para la Empresa. "/>
    <s v="Formato CBN 1001 PAC actualizado"/>
    <s v="Un Formato actualizado "/>
    <m/>
    <m/>
    <m/>
    <m/>
    <m/>
    <m/>
    <m/>
    <m/>
    <m/>
    <m/>
    <m/>
    <m/>
    <m/>
    <m/>
    <m/>
    <m/>
    <m/>
    <m/>
    <m/>
    <m/>
    <s v="EN PROCESO_x000a_EN TERMINOS"/>
    <s v="El formato CBN 1001 PAC se actualizó conforme al Catálogo Integrado de Cuentas Presupuestales de ingresos y de gastos para la información transmitida durante la vigencia 2021, así como la formulación de las filas de subtotales y totales. Anexo 5."/>
    <n v="1"/>
    <s v="CUMPLIDA"/>
    <m/>
    <n v="1"/>
    <s v="CUMPLIDA"/>
    <m/>
    <n v="1"/>
    <x v="0"/>
    <d v="2021-10-19T00:00:00"/>
    <m/>
    <d v="2022-05-31T00:00:00"/>
    <s v="Subgerencia de Gestión Corporativa - Presupuesto"/>
  </r>
  <r>
    <n v="26"/>
    <n v="263"/>
    <x v="1"/>
    <x v="3"/>
    <x v="12"/>
    <n v="7"/>
    <s v="Hallazgo administrativo con presunta incidencia disciplinaria por falta de reporte e inconsistencias en la información en la rendición de la cuenta de la ERU en el aplicativo de SIVICOF. CASO 3 DOCUMENTO CBN-1001-1220 PAC._x000a_"/>
    <s v="El Formato CBN-1001- PAC diseñado por la Contraloría de Bogotá no se encuentra acorde con el Catálogo de Cuentas Presupuestales, así como el cargue manual y la simultaneidad de tareas realizadas durante los primeros días de cada mes en el área presupuesto no permite una plena atención en la construcción de los informes de seguimiento presupuestal"/>
    <s v="Diseñar y emplear un formato de validación de la información contenida en el formato CBN 1001 PAC para la revisión previa al envío periódico de la misma."/>
    <s v=" Formato de validación de información CBN 1001 PAC diseñado y aplicado"/>
    <s v="Un formato implementado"/>
    <m/>
    <m/>
    <m/>
    <m/>
    <m/>
    <m/>
    <m/>
    <m/>
    <m/>
    <m/>
    <m/>
    <m/>
    <m/>
    <m/>
    <m/>
    <m/>
    <m/>
    <m/>
    <m/>
    <m/>
    <s v="EN PROCESO_x000a_EN TERMINOS"/>
    <s v="Se elaboró un piloto con la información a diciembre 31 de 2021 para validar la información previa a la transmisión, obteniendo resultados aceptables que requieren ajustes en el diseño y formulación. Anexo 6."/>
    <n v="0.75"/>
    <s v="EN PROCESO_x000a_EN TERMINOS"/>
    <s v="Se implementó el formato para validar la información previa a la transmisión correspondiente a enero y febrero 2022, obteniendo resultados óptimos que posibilitan su implementación definitiva y seguimiento para el próximo trimestre. Anexo  4."/>
    <n v="1"/>
    <s v="CUMPLIDA"/>
    <s v="Al corte el mes de junio  de 2022, y una vez culminados los seguimientos a la implementación del formato  de validación previa de la información del formato CBN-1001 PAC , se concluye que este cumple con los parámetros de validación frente a la información consignada en el mismo. Anexo 1 formato de validación "/>
    <n v="1"/>
    <x v="0"/>
    <d v="2021-10-19T00:00:00"/>
    <m/>
    <d v="2022-06-30T00:00:00"/>
    <s v="Subgerencia de Gestión Corporativa - Presupuesto"/>
  </r>
  <r>
    <n v="27"/>
    <n v="263"/>
    <x v="1"/>
    <x v="3"/>
    <x v="12"/>
    <n v="8"/>
    <s v="Hallazgo administrativo con presunta incidencia disciplinaria por falta de reporte e inconsistencias en la información en la rendición de la cuenta de la ERU en el aplicativo de SIVICOF. CASO 3 DOCUMENTO CBN-1001-1220 PAC."/>
    <s v="El Formato CBN-1001- PAC diseñado por la Contraloría de Bogotá no se encuentra acorde con el Catálogo de Cuentas Presupuestales, así como el cargue manual y la simultaneidad de tareas realizadas durante los primeros días de cada mes en el área presupuesto no permite una plena atención en la construcción de los informes de seguimiento presupuestal"/>
    <s v="Definir las directrices de priorización para la elaboración, presentación y entrega de información a los organismos administrativos y de control frente a otras actividades funcionales de las áreas de presupuesto, tesorería y contabilidad de la Subgerencia Corporativa."/>
    <s v="Instructivo de priorización para la elaboración, presentación y entrega de información "/>
    <s v="Un documento de instructivo publicado y socializado "/>
    <m/>
    <m/>
    <m/>
    <m/>
    <m/>
    <m/>
    <m/>
    <m/>
    <m/>
    <m/>
    <m/>
    <m/>
    <m/>
    <m/>
    <m/>
    <m/>
    <m/>
    <m/>
    <m/>
    <m/>
    <s v="EN PROCESO_x000a_EN TERMINOS"/>
    <s v="Se está recopilando la información de procedimientos, circulares y directivas vigentes para establecer el mecanismo más idóneo que permita cumplir efectivamente con la acción."/>
    <n v="0.15"/>
    <s v="EN PROCESO_x000a_EN TERMINOS"/>
    <s v="En reunión de seguimiento al proceso de gestión financiera adelantada el 23 de febrero de 2022 se evaluaron cuatro escenarios para la priorización de actividades funcionales del equipo financiero, en las cuales se analizaron las fechas más críticas y que incidieran directamente en la presentación de informes a los entes administrativos y de control._x000a__x000a_En consecuencia, se expidió la comunicación interna I2022000718 (soporte ubicado en TAMPUS) mediante la cual se fija el calendario de actividades financieras para la vigencia 2022, al tiempo que se dictan algunas recomendaciones que complementan este objetivo."/>
    <n v="1"/>
    <s v="CUMPLIDA"/>
    <m/>
    <n v="1"/>
    <x v="0"/>
    <d v="2021-10-19T00:00:00"/>
    <m/>
    <d v="2022-06-30T00:00:00"/>
    <s v="Subgerencia de Gestión Corporativa - Presupuesto - Contabilidad - Tesorería"/>
  </r>
  <r>
    <n v="28"/>
    <n v="263"/>
    <x v="1"/>
    <x v="3"/>
    <x v="13"/>
    <n v="1"/>
    <s v="Hallazgo administrativo por incoherencia e inconsistencia en los datos reportados de la inversión realizada por la ERU en los factores PACA y ODS."/>
    <s v="De acuerdo con lo reportado por el ente de control, se encontró incoherencia en la información reportada por parte de la empresa en el factor PACA. _x000a_Se presentan inconsistencias por falta de puntos de control y de definición de la información que debe ser reportada."/>
    <s v="Reformulación de documento y formato PACA para el cuatrienio 2020-2024."/>
    <s v="Documento final remitido a la Secretaría Distrital de Ambiente"/>
    <s v="Un documento y formato reformulado y concertado con las áreas que manejan los temas ambientales de proyectos y remitido a Secretaría Distrital de Ambiente"/>
    <m/>
    <m/>
    <m/>
    <m/>
    <m/>
    <m/>
    <m/>
    <m/>
    <m/>
    <m/>
    <m/>
    <m/>
    <m/>
    <m/>
    <m/>
    <m/>
    <m/>
    <m/>
    <m/>
    <m/>
    <s v="EN PROCESO_x000a_EN TERMINOS"/>
    <s v="1. El 30 de agosto de 2021 se le solicito una prórroga a la SDA mediante radicado no. 2021ER190332, recibiendo una respuesta de este el 09 de septiembre de 2021 mediante radicado no. 2021EE192051 ._x000a_2. Se realizó reformulación PACA de la entidad y se subió a la herramienta STORM WEB el 19. 10.2022. (se adjunta soporte anexos 1 y 5)._x000a_3. Se realizo seguimiento semestral (se adjunta soporte anexo 2)."/>
    <n v="1"/>
    <s v="CUMPLIDA"/>
    <m/>
    <n v="1"/>
    <s v="CUMPLIDA"/>
    <m/>
    <n v="1"/>
    <x v="0"/>
    <d v="2021-10-19T00:00:00"/>
    <m/>
    <d v="2021-12-31T00:00:00"/>
    <s v="Subgerencia de Desarrollo de Proyectos"/>
  </r>
  <r>
    <n v="29"/>
    <n v="263"/>
    <x v="1"/>
    <x v="3"/>
    <x v="13"/>
    <n v="2"/>
    <s v="Hallazgo administrativo por incoherencia e inconsistencia en los datos reportados de la inversión realizada por la ERU en los factores PACA y ODS."/>
    <s v="De acuerdo con lo reportado por el ente de control, se encontró incoherencia en la información reportada por parte de la empresa en el factor PACA . Se presentan inconsistencias por falta de puntos de control y de definición de la información que debe ser reportada."/>
    <s v="Seguimiento semestral de los avances de las actividades y ejecución presupuestal de las metas definidas en el PACA, en concordancia con el SEGPLAN, SIVICOF y los lineamientos de las Secretaría Distrital de Ambiente, registrando los avances en actas con compromisos."/>
    <s v="Acta de reunión"/>
    <s v="Actas de reunión firmadas por las partes con avances y compromisos "/>
    <m/>
    <m/>
    <m/>
    <m/>
    <m/>
    <m/>
    <m/>
    <m/>
    <m/>
    <m/>
    <m/>
    <m/>
    <m/>
    <m/>
    <m/>
    <m/>
    <m/>
    <m/>
    <m/>
    <m/>
    <s v="EN PROCESO_x000a_EN TERMINOS"/>
    <s v="En el periodo comprendido entre el 26 de mayo de 2021 y el 05 de octubre de 2021 se realizaron mesas de trabajo internas con las diferentes dependencias de la entidad, con el objetivo de identificar todos los proyectos que aportaran a la gestión ambiental de la ciudad, y las mesas externas con la SDA, en donde se le indicaban los avances que se tenían con relación a la reformulación y concertación del PACA para la vigencia 2021. Anexos 3 y 4."/>
    <n v="1"/>
    <s v="CUMPLIDA"/>
    <m/>
    <n v="1"/>
    <s v="CUMPLIDA"/>
    <m/>
    <n v="1"/>
    <x v="0"/>
    <d v="2021-10-19T00:00:00"/>
    <m/>
    <d v="2022-10-15T00:00:00"/>
    <s v="Subgerencia Desarrollo de Proyectos, Subgerencia de Gestión Corporativa y Subgerencia de Planeación"/>
  </r>
  <r>
    <n v="30"/>
    <n v="263"/>
    <x v="1"/>
    <x v="3"/>
    <x v="13"/>
    <n v="3"/>
    <s v="Hallazgo administrativo por incoherencia e inconsistencia en los datos reportados de la inversión realizada por la ERU en los factores PACA y ODS."/>
    <s v="De acuerdo con lo reportado por el ente de control, se encontró incoherencia en la información reportada por parte de la empresa en el factor ODS. Se presentan inconsistencias por falta de puntos de control y de definición de la información que debe ser reportada."/>
    <s v="Definición de lineamientos y puntos de control en el proceso de Direccionamiento Estratégico, en relación con los reportes de información asociada con los reportes de metas y proyectos de inversión a usuarios externos."/>
    <s v="Documento con lineamientos y controles incorporados"/>
    <s v="1 documento con lineamientos y controles incorporados"/>
    <m/>
    <m/>
    <m/>
    <m/>
    <m/>
    <m/>
    <m/>
    <m/>
    <m/>
    <m/>
    <m/>
    <m/>
    <m/>
    <m/>
    <m/>
    <m/>
    <m/>
    <m/>
    <m/>
    <m/>
    <s v="EN PROCESO_x000a_EN TERMINOS"/>
    <s v="Sin reporte de avance"/>
    <n v="0"/>
    <s v="EN PROCESO_x000a_EN TERMINOS"/>
    <s v="De acuerdo con la revisión realizada a la documentación asociada al proceso de Direccionamiento Estratégico en el sistema integrado de gestión, se identificó que ninguno de los documentos existentes se relaciona con la generación de reportes más allá del seguimiento a planes y metas, por lo cual se elaborará una guía que contenga tanto los lineamientos requeridos como el paso a paso para su cumplimiento."/>
    <n v="0.1"/>
    <s v="EN PROCESO_x000a_EN TERMINOS"/>
    <s v="Sin reporte de avance"/>
    <n v="0"/>
    <x v="1"/>
    <d v="2021-10-19T00:00:00"/>
    <m/>
    <d v="2022-10-15T00:00:00"/>
    <s v="Subgerencia de Planeación y Administración de Proyectos"/>
  </r>
  <r>
    <n v="31"/>
    <n v="263"/>
    <x v="1"/>
    <x v="3"/>
    <x v="13"/>
    <n v="4"/>
    <s v="Hallazgo administrativo por incoherencia e inconsistencia en los datos reportados de la inversión realizada por la ERU en los factores PACA y ODS."/>
    <s v="De acuerdo con lo reportado por el ente de control, se encontró incoherencia en la información reportada por parte de la empresa en el factor ODS. Se presentan inconsistencias por falta de puntos de control y de definición de la información que debe ser reportada."/>
    <s v="Implementar un repositorio de información donde la subgerencia de Planeación incorpore los reportes de información que se envían a usuarios externos en relación con las metas y los proyectos de inversión, teniendo en cuenta la cronología y fechas de corte."/>
    <s v="Estado del Repositorio creado e implementado"/>
    <s v="No. De informes para usuarios externos incorporados en el repositorio / No. De informes para usuarios externos generados "/>
    <m/>
    <m/>
    <m/>
    <m/>
    <m/>
    <m/>
    <m/>
    <m/>
    <m/>
    <m/>
    <m/>
    <m/>
    <m/>
    <m/>
    <m/>
    <m/>
    <m/>
    <m/>
    <m/>
    <m/>
    <s v="EN PROCESO_x000a_EN TERMINOS"/>
    <s v="Sin reporte de avance"/>
    <n v="0"/>
    <s v="EN PROCESO_x000a_EN TERMINOS"/>
    <s v="La subgerencia de Planeación y Administración de Proyectos adelantó un inventario que lista los diferentes reportes, informes o datos que se generan desde el área, con el fin de definir la arquitectura del repositorio y los lineamientos a documentar para su funcionamiento, el siguiente paso es identificar cuales están exclusivamente asociados y metas y proyectos de inversión. Se adjunta primer inventario realizado y la frecuencia de reportes. De igual manera se incluyó en el mapa de oportunidades del proceso de Direccionamiento Estratégico."/>
    <n v="0.1"/>
    <s v="EN PROCESO_x000a_EN TERMINOS"/>
    <s v="En cumplimiento de la acción prevista, la Subgerencia de Planeación y Administración de Proyectos inició el alistamiento y alimentación del repositorio de información relacionada con los reportes de información asociadas al cumplimiento de metas y los proyectos de inversión. El repositorio se encuentra ubicado en la siguiente ruta del Owncloud de la Empresa \\192.168.10.203\Institucional\SPAP\planeacion\28 PLANES\Información reportes 2022 y cuenta con 13 reportes generados desde enero de 2022 a la fecha. La ubicación de la carpeta garantiza la seguridad de la información así como su disponibilidad inmediata."/>
    <n v="0.7"/>
    <x v="1"/>
    <d v="2021-10-19T00:00:00"/>
    <m/>
    <d v="2022-10-15T00:00:00"/>
    <s v="Subgerencia de Planeación y Administración de Proyectos"/>
  </r>
  <r>
    <n v="32"/>
    <n v="263"/>
    <x v="1"/>
    <x v="3"/>
    <x v="1"/>
    <n v="1"/>
    <s v="Hallazgo administrativo por la falta de efectividad de la acción formulada al Hallazgo 3.1.3.4, acción No 4; en el Plan de Mejoramiento de la ERU correspondientes a la Auditoria de Regularidad No. 65 relacionado con la omisión publicación de documentos contractuales en el SECOP II."/>
    <s v="Falta de procedimientos que den lineamientos claros sobre publicidad de información en Secop. "/>
    <s v="Elaborar un procedimiento que contenga controles y lineamientos en la oportunidad y completitud para el cargue de documentos de ejecución del contrato en el SECOP."/>
    <s v="Un procedimiento publicado (intranet) y socializado"/>
    <s v="Un procedimiento publicado (intranet) y socializado."/>
    <m/>
    <m/>
    <m/>
    <m/>
    <m/>
    <m/>
    <m/>
    <m/>
    <m/>
    <m/>
    <m/>
    <m/>
    <m/>
    <m/>
    <m/>
    <m/>
    <m/>
    <m/>
    <m/>
    <m/>
    <s v="EN PROCESO_x000a_EN TERMINOS"/>
    <s v="La DGC en conjunto con la Subgerencia de Gestión Corporativa elaboró el procedimiento PD-94 de fecha 23 de diciembre 2021 &quot;Publicación de informes y pagos a contratistas a través de la plataforma SECOP II o su equivalente&quot; el cual se encuentra publicado en la intranet."/>
    <n v="1"/>
    <s v="CUMPLIDA"/>
    <m/>
    <n v="1"/>
    <s v="CUMPLIDA"/>
    <m/>
    <n v="1"/>
    <x v="0"/>
    <d v="2021-10-19T00:00:00"/>
    <m/>
    <d v="2022-04-30T00:00:00"/>
    <s v="Subgerencia Corporativa, Dirección de Gestión Contractual y Subgerencia de Planeación (Apoyo)"/>
  </r>
  <r>
    <n v="33"/>
    <n v="263"/>
    <x v="1"/>
    <x v="3"/>
    <x v="1"/>
    <n v="2"/>
    <s v="Hallazgo administrativo por la falta de efectividad de la acción formulada al Hallazgo 3.1.3.4, acción No 4; en el Plan de Mejoramiento de la ERU correspondientes a la Auditoria de Regularidad No. 65 relacionado con la omisión publicación de documentos contractuales en el SECOP II."/>
    <s v="Falta de procedimientos que den lineamientos claros sobre publicidad de información en Secop. "/>
    <s v="Realizar dos socializaciones del procedimiento del cargue de la información al SECOP."/>
    <s v="Socializaciones "/>
    <s v="Dos socializaciones ejecutadas "/>
    <m/>
    <m/>
    <m/>
    <m/>
    <m/>
    <m/>
    <m/>
    <m/>
    <m/>
    <m/>
    <m/>
    <m/>
    <m/>
    <m/>
    <m/>
    <m/>
    <m/>
    <m/>
    <m/>
    <m/>
    <s v="EN PROCESO_x000a_EN TERMINOS"/>
    <s v="A través de correo electrónico de fecha 31 de diciembre de 2021 se socializó el procedimiento PD-94 &quot;Publicación de informes y pagos a contratistas a través de la plataforma SECOP II o su equivalente&quot;."/>
    <n v="0.5"/>
    <s v="EN PROCESO_x000a_EN TERMINOS"/>
    <s v="A traves de correo electronico de fecha 14 de enero de 2022 se socializó el procedimiento PD-94 &quot;Publicación de informes y pagos a contratistas a través de la plataforma SECOP II o su equivalente&quot;."/>
    <n v="1"/>
    <s v="CUMPLIDA"/>
    <m/>
    <n v="1"/>
    <x v="0"/>
    <d v="2021-10-19T00:00:00"/>
    <m/>
    <d v="2022-10-13T00:00:00"/>
    <s v="Subgerencia de Gestión Corporativa, Dirección de Gestión Contractual y Oficina de Comunicaciones"/>
  </r>
  <r>
    <n v="34"/>
    <n v="263"/>
    <x v="1"/>
    <x v="3"/>
    <x v="1"/>
    <n v="3"/>
    <s v="Hallazgo administrativo por la falta de efectividad de la acción formulada al Hallazgo 3.1.3.4, acción No 4; en el Plan de Mejoramiento de la ERU correspondientes a la Auditoria de Regularidad No. 65 relacionado con la omisión publicación de documentos contractuales en el SECOP II."/>
    <s v="Falta de procedimientos que den lineamientos claros sobre publicidad de información en Secop. "/>
    <s v="Realizar seguimiento al cargue de documentos de ejecución contractual en la plataforma Secop a través de una verificación aleatoria, reportando las inconsistencias encontradas a los supervisores."/>
    <s v="Reporte de inconsistencias"/>
    <s v=" No. reportes realizados y remitidos / No. reportes programados"/>
    <m/>
    <m/>
    <m/>
    <m/>
    <m/>
    <m/>
    <m/>
    <m/>
    <m/>
    <m/>
    <m/>
    <m/>
    <m/>
    <m/>
    <m/>
    <m/>
    <m/>
    <m/>
    <m/>
    <m/>
    <s v="EN PROCESO_x000a_EN TERMINOS"/>
    <s v="A través de radicado I2021003338 de fecha 15 de diciembre de 2021 la DGC realizó seguimiento de manera aleatoria al cargue de documentos de ejecución contractual en la plataforma Secop, reportando a los supervisores las situaciones encontradas."/>
    <n v="0.16666666666666666"/>
    <s v="EN PROCESO_x000a_EN TERMINOS"/>
    <s v="A través de radicado I2022000911 de fecha 16 de marzo de 2022 la DGC realizó seguimiento de manera aleatoria al cargue de documentos de ejecución contractual en la plataforma Secop, reportando a los supervisores las situaciones encontradas."/>
    <n v="0.33333333333333331"/>
    <s v="EN PROCESO_x000a_EN TERMINOS"/>
    <s v="A través de radicado S2022001559 de fecha 22 abril de 2022 y de correo electronico de fechas  29 de abril de 2022 y  22 de junio de 2022 la DGC realizó seguimiento de manera aleatoria al cargue de documentos de ejecución contractual en la plataforma Secop, reportando a los supervisores las situaciones encontradas."/>
    <n v="0.66666666666666663"/>
    <x v="1"/>
    <d v="2021-10-19T00:00:00"/>
    <m/>
    <d v="2022-10-13T00:00:00"/>
    <s v="Dirección de Gestión Contractual"/>
  </r>
  <r>
    <n v="35"/>
    <n v="263"/>
    <x v="1"/>
    <x v="3"/>
    <x v="14"/>
    <n v="1"/>
    <s v="Hallazgo administrativo por la falta de efectividad de la acción formulada al Hallazgo 3.1.3.5, acción 1; en el Plan de Mejoramiento de la ERU correspondientes a la Auditoria de Regularidad No. 65 relacionado con publicación extemporánea de información en la plataforma SECOP II."/>
    <s v="Falta de  seguimiento al cumplimiento de las acciones formuladas en el plan de mejoramiento."/>
    <s v="Realizar seguimiento al cargue de documentos de ejecución contractual en la plataforma Secop a través de una verificación aleatoria, reportando las inconsistencias encontradas a los supervisores."/>
    <s v="Reporte de inconsistencias"/>
    <s v=" No. reportes realizados y remitidos / No. reportes programados"/>
    <m/>
    <m/>
    <m/>
    <m/>
    <m/>
    <m/>
    <m/>
    <m/>
    <m/>
    <m/>
    <m/>
    <m/>
    <m/>
    <m/>
    <m/>
    <m/>
    <m/>
    <m/>
    <m/>
    <m/>
    <s v="EN PROCESO_x000a_EN TERMINOS"/>
    <s v="A traves de radicado I2021003338 de fecha 15 de diciembre de 2021 la DGC realizó seguimiento de manera aleatoria al cargue de documentos de ejecución contractual en la plataforma Secop, reportando a los supervisores las situaciones encontradas"/>
    <n v="0.16666666666666666"/>
    <s v="EN PROCESO_x000a_EN TERMINOS"/>
    <s v="A través de radicado I2022000911 de fecha 16 de marzo de 2022 la DGC realizó seguimiento de manera aleatoria al cargue de documentos de ejecución contractual en la plataforma Secop, reportando a los supervisores las situaciones encontradas."/>
    <n v="0.33333333333333331"/>
    <s v="EN PROCESO_x000a_EN TERMINOS"/>
    <s v="A través de radicado S2022001559 de fecha 22 abril de 2022 y de correo electronico de fechas  29 de abril de 2022 y  22 de junio de 2022 la DGC realizó seguimiento de manera aleatoria al cargue de documentos de ejecución contractual en la plataforma Secop, reportando a los supervisores las situaciones encontradas."/>
    <n v="0.66666666666666663"/>
    <x v="1"/>
    <d v="2021-10-19T00:00:00"/>
    <m/>
    <d v="2022-10-13T00:00:00"/>
    <s v="Dirección de Gestión Contractual"/>
  </r>
  <r>
    <n v="36"/>
    <n v="263"/>
    <x v="1"/>
    <x v="3"/>
    <x v="2"/>
    <n v="1"/>
    <s v="Hallazgo administrativo por diferencias en las fechas de inicio y finalización del contrato 019 de 2020 entre la información reportada en el Sistema Electrónico para la Contratación Pública SECOP II y la registrada en los certificados de cumplimiento e informe de actividades."/>
    <s v="Debilidades en los controles y el seguimiento al oportuno y correcto registro en la plataforma del Secop."/>
    <s v="Realizar seguimiento al cargue de documentos de ejecución contractual en la plataforma Secop a través de una verificación aleatoria, reportando las inconsistencias encontradas a los supervisores."/>
    <s v="Reporte de inconsistencias"/>
    <s v=" No. reportes realizados y remitidos / No. reportes programados"/>
    <m/>
    <m/>
    <m/>
    <m/>
    <m/>
    <m/>
    <m/>
    <m/>
    <m/>
    <m/>
    <m/>
    <m/>
    <m/>
    <m/>
    <m/>
    <m/>
    <m/>
    <m/>
    <m/>
    <m/>
    <s v="EN PROCESO_x000a_EN TERMINOS"/>
    <s v="A través de radicado I2021003336, I2021003337 y I2021003339 de fecha 15 de diciembre de 2021 de manera aleatoria, la DGC realizó seguimiento en el diligenciamiento de la fecha de inicio en el secop, de algunos contratos, reportando a los supervisores las situaciones encontradas."/>
    <n v="0.16666666666666666"/>
    <s v="EN PROCESO_x000a_EN TERMINOS"/>
    <s v="A través de radicado I2022000911 de fecha 16 de marzo de 2022  la DGC realizó seguimiento en el diligenciamiento de la fecha de inicio en el secop, de algunos contratos, reportando a los supervisores las situaciones encontradas."/>
    <n v="0.33333333333333331"/>
    <s v="EN PROCESO_x000a_EN TERMINOS"/>
    <s v="A través de radicado S2022001559 de fecha 22 abril de 2022  la DGC  realizó seguimiento en el diligenciamiento de la fecha de inicio en el secop, de algunos contratos, reportando a los supervisores las situaciones encontradas."/>
    <n v="0.66666666666666663"/>
    <x v="1"/>
    <d v="2021-10-19T00:00:00"/>
    <m/>
    <d v="2022-10-13T00:00:00"/>
    <s v="Dirección de Gestión Contractual"/>
  </r>
  <r>
    <n v="37"/>
    <n v="263"/>
    <x v="1"/>
    <x v="3"/>
    <x v="5"/>
    <n v="1"/>
    <s v="Hallazgo administrativo con presunta incidencia disciplinaria por suministrar información oficial en el desarrollo de la Auditoria, que difiere con la información reportada en el Sistema de Vigilancia y Control Fiscal –SIVICOF a través de los documentos y formatos electrónicos desarrollados para este fin; con relación a la base de datos de los predios que son de propiedad de la ERU."/>
    <s v="La fecha de corte de la información remitida al ente de control difiere de la del  informe de gestión a 31 de diciembre de 2020,  lo que genera diferencia en el estado que se reporta en el listado emitido en junio de 2021 por la herramienta del sistema JSP7 ( que se diseño y fue puesta en marcha en mayo 2021)"/>
    <s v="Elaborar un protocolo que contenga la definición sobre los diferentes estados que se manejan en la base de predios (JSP7)."/>
    <s v="Protocolo de estados elaborado"/>
    <s v="Protocolo elaborado"/>
    <m/>
    <m/>
    <m/>
    <m/>
    <m/>
    <m/>
    <m/>
    <m/>
    <m/>
    <m/>
    <m/>
    <m/>
    <m/>
    <m/>
    <m/>
    <m/>
    <m/>
    <m/>
    <m/>
    <m/>
    <s v="EN PROCESO_x000a_EN TERMINOS"/>
    <s v="Se elaboró protocolo con las definiciones de los diferentes estados que se manejan en la base de predios JSP7, como un aclaratorio del Manual del Usuario del sistema._x000a__x000a_Se incluirá como un documento adjunto al procedimiento de PD-69 Administración de Predios y se subirá a MIPG-SIG. (31/01/2022)."/>
    <n v="1"/>
    <s v="CUMPLIDA"/>
    <m/>
    <n v="1"/>
    <s v="CUMPLIDA"/>
    <m/>
    <n v="1"/>
    <x v="0"/>
    <d v="2021-10-19T00:00:00"/>
    <m/>
    <d v="2021-12-30T00:00:00"/>
    <s v="Dirección Comercial"/>
  </r>
  <r>
    <n v="38"/>
    <n v="263"/>
    <x v="1"/>
    <x v="3"/>
    <x v="5"/>
    <n v="2"/>
    <s v="Hallazgo administrativo con presunta incidencia disciplinaria por suministrar información oficial en el desarrollo de la Auditoria, que difiere con la información reportada en el Sistema de Vigilancia y Control Fiscal –SIVICOF a través de los documentos y formatos electrónicos desarrollados para este fin; con relación a la base de datos de los predios que son de propiedad de la ERU."/>
    <s v="La fecha de corte de la información remitida al ente de control difiere de la del  informe de gestión a 31 de diciembre de 2020,  lo que genera diferencia en el estado que se reporta en el listado emitido en junio de 2021 por la herramienta del sistema JSP7 ( que se diseño y fue puesta en marcha en mayo 2021)"/>
    <s v="Realizar una revisión periódica que permita verificar el estado de los predios, de acuerdo con el reporte generado por el sistema JSP7."/>
    <s v="Revisión reportes predios sistema JSP7"/>
    <s v="No. de revisiones realizadas/No. de revisiones programadas"/>
    <m/>
    <m/>
    <m/>
    <m/>
    <m/>
    <m/>
    <m/>
    <m/>
    <m/>
    <m/>
    <m/>
    <m/>
    <m/>
    <m/>
    <m/>
    <m/>
    <m/>
    <m/>
    <m/>
    <m/>
    <s v="EN PROCESO_x000a_EN TERMINOS"/>
    <s v="Al finalizar la vigencia 2021 se generó el listado en excel de predios en administración, desde el sistema, para que sea revisado el estado y si requiere alguna modificación se ajustará en el mes de enero._x000a__x000a_Se diseñará y pondrá en funcionamiento, un reporte en donde se identifique la fecha y el periodo de generación de la información. (28/02/2022)."/>
    <n v="0.15"/>
    <s v="EN PROCESO_x000a_EN TERMINOS"/>
    <m/>
    <m/>
    <s v="EN PROCESO_x000a_EN TERMINOS"/>
    <s v="Se programaron reuniones trimestrales con el Director Comercial para la revisión del Estado de los predios, la   primera se llevó a cabo el 4 de abril de 2022. (ver agenda). Se tiene proyectada la siguiente reunión para el mes de Julio de 2022_x000a__x000a_Se trabajó y diseñó un reporte generado desde el aplicativo JSP7 (ver reporte) , en el que se incluye la fecha de generación del reporte y los datos de los predios ( Folio, Chip, Nombre del predio-RT, Dirección, Proyecto, Estado Proyecto, Nombre Administrador, Estado base Administ, entre otros).  El reporte incluye la Base General, es decir: Los predios administrados (en inventario) y los predios que ya han sido transferidos o entregados sobre los que se lleva una traza histórica (estos ya no hacen parte del inventario). Se adjunta reporte en el que se relacionan 812 Predios, de los cuales 632 conforman el inventario administrado, 167 se han entregado y 13 se han transferido de estos dos últimos que suman 180, el sistema mantiene la historia, pero no se incluyen en el conteo para administrar."/>
    <n v="0.4"/>
    <x v="1"/>
    <d v="2021-10-19T00:00:00"/>
    <m/>
    <d v="2022-10-18T00:00:00"/>
    <s v="Dirección Comercial"/>
  </r>
  <r>
    <n v="39"/>
    <n v="263"/>
    <x v="1"/>
    <x v="3"/>
    <x v="6"/>
    <n v="1"/>
    <s v="Hallazgo administrativo por intervenir bienes de interés cultural sin la autorización del Ministerio de Cultura"/>
    <s v="* Cambio de norma para la intervención de bienes de interés cultural del ámbito nacional - BICN que modificó los requisitos para la intervención de los inmuebles._x000a_* Condiciones de urgencia manifiesta que ponían en riesgo de colapso de elementos y/o de mayor deterioro de los inmuebles patrimoniales."/>
    <s v="Incluir en los contratos que se suscriban para intervenir los inmuebles BICN, la obligación de gestionar los trámites de autorización ante las autoridades competentes, a la luz de las normas vigentes."/>
    <s v="Contratos suscritos con obligación definida para el tramite de autorizaciones"/>
    <s v="Nro contratos suscritos que incluyan trámites de autorización ante autoridades competentes /Nro contratos que deben incluir trámites de autorización requeridas ante autoridades competentes  "/>
    <m/>
    <m/>
    <m/>
    <m/>
    <m/>
    <m/>
    <m/>
    <m/>
    <m/>
    <m/>
    <m/>
    <m/>
    <m/>
    <m/>
    <m/>
    <m/>
    <m/>
    <m/>
    <m/>
    <m/>
    <s v="EN PROCESO_x000a_EN TERMINOS"/>
    <s v="Al respecto desde la Subgerencia de Planeación (Gerencia proyecto San Juan de Dios) se han adelantado las siguientes acciones:_x000a_1. Contrato 063 del PAD San Juan de Dios - Diseño de espacios emblemáticos derivados del concurso de arquitectura: El consultor debe adelantar los permisos y autorizaciones ante el Ministerio de Cultura y demás instancias que el proyecto requiera, como Curaduría Urbana, Servicios Públicos, permisos ambientales o los demás que apliquen. _x000a_Estado: Contrato en ejecución. (Adjunto contrato)._x000a__x000a_2. Contrato 065 del PAD San Juan de Dios - Interventoría a los diseños de espacios emblemáticos derivados del concurso de arquitectura: El interventor debe acompañar y verificar la solicitud y obtención de los permisos y autorizaciones ante el Ministerio de Cultura y demás instancias que el proyecto requiera, como Curaduría Urbana, Servicios Públicos,_x000a_Estado: Contrato en ejecución. Permisos ambientales o los demás que apliquen. (Adjunto contrato)_x000a__x000a_3. Proceso de invitación pública No. PAD-SJD-IP-05-2021 - Consultoría para los diseños de restauración integral de los tres pabellones de San Juan de Dios: Incluye el trámite y obtención de autorizaciones y licencias requeridas para ejecutar los proyectos. _x000a_Estado: Proceso adjudicado, contrato por firmar. (Adjunto anexo técnico)._x000a__x000a_4. Proceso de selección simplificada PAD-SJD-SS-04-2021 - Interventoría a la consultoría para los diseños de restauración integral de los tres pabellones de San Juan de Dios: Incluye el seguimiento y acompañamiento al trámite y obtención de autorizaciones y licencias requeridas para ejecutar los proyectos. _x000a_Estado: En proceso de selección. (Adjunto anexo técnico)."/>
    <n v="0.5"/>
    <s v="EN PROCESO_x000a_EN TERMINOS"/>
    <s v="Para dar cumplimiento a la acción propuesta y su objetivo final, se realizaron las siguientes gestiones:_x000a_Incluir en los contratos suscritos en relación con los bienes de interés cultural, la obligación de gestionar los trámites de autorización ante las autoridades competentes, a la luz de las normas vigentes. Lo anterior se puede evidenciar en los siguientes contratos:_x000a_Contrato 074 de 2022 para la elaboración de los estudios y diseños técnicos de los proyectos de restauración y la gestión y obtención de los permisos, autorizaciones y licencias correspondientes para la intervención de los edificios San Eduardo, San Lucas, y Paulina Ponce de León, inmuebles localizados en el bien de interés cultural del ámbito nacional del complejo hospitalario San Juan de Dios._x000a_Contrato 075 de 2022 Para realizar la interventoría integral al contrato de consultoría cuyo objeto es &quot;Elaboración de los estudios y diseños técnicos, los proyectos de restauración; y la gestión y obtención de los de los permisos, autorizaciones y licencias correspondientes para la intervención de los edificios San Eduardo, San Lucas, y Paulina Ponce de León, inmuebles localizados en el bien de interés cultural del ámbito nacional del complejo hospitalario San Juan de Dios._x000a_Contrato 063 de 2021 del PAD San Juan de Dios - Diseño de espacios emblemáticos derivados del concurso de arquitectura: El consultor debe adelantar los permisos y autorizaciones ante el Ministerio de Cultura y demás instancias que el proyecto requiera, como Curaduría Urbana, Servicios Públicos, permisos ambientales o los demás que apliquen. _x000a_ Contrato 065 del PAD San Juan de Dios - Interventoría a los diseños de espacios emblemáticos derivados del concurso de arquitectura: El interventor debe acompañar y verificar la solicitud y obtención de los permisos y autorizaciones ante el Ministerio de Cultura y demás instancias que el proyecto requiera, como Curaduría Urbana, Servicios Públicos,_x000a_Se adjuntan los contratos para la verificación pertinente."/>
    <n v="1"/>
    <s v="CUMPLIDA"/>
    <m/>
    <n v="1"/>
    <x v="0"/>
    <d v="2021-10-19T00:00:00"/>
    <m/>
    <d v="2022-03-30T00:00:00"/>
    <s v="Todas las subgerencias"/>
  </r>
  <r>
    <n v="40"/>
    <n v="263"/>
    <x v="2"/>
    <x v="4"/>
    <x v="15"/>
    <n v="1"/>
    <s v="Hallazgo administrativo con incidencia fiscal y presunta incidencia disciplinaria por los recursos invertidos en estudios y diseños, obras de urbanismo, obras de reparaciones locativas y primeros auxilios e interventorías, en el Complejo Hospitalario San Juan de Dios – CHSJD, específicamente en el edificio Torre central y costado oriental o anexo, por valor de $7.380.731.988, edificios que se encuentran abandonados y no prestan ningún servicio de salud. "/>
    <s v="*Inversión de recursos sobre un inmueble en desuso_x000a_* El control fiscal interno fue valorado con deficiencias por el ente de control_x000a_* Existencia de una sentencia de acción popular para la intervención y adecuación de la infraestructura físicas del CHSJDD_x000a_* Falta de planeación, controles y alertas durante la estructuración y ejecución del proyecto, así como en la gestión de la contratación que se requería para el desarrollo del mismo en su momento"/>
    <s v="Definir e implementar herramientas para optimizar la planeación y control de los proyectos a cargo de la Empresa en las diferentes fases desde su inicio hasta su cierre, permitiendo el seguimiento, análisis, documentación y toma oportuna de decisiones."/>
    <s v="Seguimiento integral de proyectos "/>
    <s v="No.de herramientas implementadas para la planeación y control de proyectos_x000a__x000a_"/>
    <m/>
    <m/>
    <m/>
    <m/>
    <m/>
    <m/>
    <m/>
    <m/>
    <m/>
    <m/>
    <m/>
    <m/>
    <m/>
    <m/>
    <m/>
    <m/>
    <m/>
    <m/>
    <m/>
    <m/>
    <m/>
    <m/>
    <m/>
    <m/>
    <s v="Sin reporte de avance"/>
    <m/>
    <s v="EN PROCESO_x000a_EN TERMINOS"/>
    <s v="De acuerdo con la acción de mejora planteada, la Subgerencia de Planeación y Administración de Proyectos ha llevado a cabo las siguientes gestiones:_x000a_1. En el mes de abril se realizó el lanzamiento del Tablero de Proyectos, el cual se encuentra disponible en la Erunet; esta herramienta tiene como fin optimizar el acceso a la información de los proyectos de la Empresa, facilitando la consulta por parte de los equipos que interactúan en las distintas etapas. De igual manera, busca apoyar el proceso de seguimiento de las Subgerencias Líderes de los proyectos, con la generación permanente de alertas que permitan tomar decisiones de una manera oportuna y eficiente. El tablero esta disponible en la siguiente ruta: http://186.154.195.124/tablero-de-proyectos_x000a_2. Por otra parte, se construyó la propuesta de resolución para el funcionamiento del comité de proyectos, la cual fue revisada por la Subgerencia de Planeación y Administración de Proyectos y la Subgerencia Jurídica; se realizaron los ajustes conforme a la retroalimentación recibida y se encuentre en proceso de revisión y aprobación final por parte de la Gerencia General._x000a_3. A su vez, el 20 de abril la Subgerencia de Planeación y Administración de Proyectos presentó ante CIGD la modificación del proceso de Dirección, control y seguimiento a proyectos. Lo anterior teniendo en cuenta su naturaleza, alcance, impacto e interacción con las partes interesadas, en ese sentido el proceso paso de ser misional a estratégico en el marco del mapa de procesos de la Empresa y se modificó su nombre así como su objetivo, alcance y actividades del ciclo PHVA. El proceso quedó definido como Planeación y seguimiento integral de proyectos. De igual manera, se adelanta la construcción de ciclo de proyectos, para lo cual durante el semestre se han realizado dos mesas de trabajo con lo subgerentes para revisar las diferentes etapas propuestas para el ciclo, así como su alcance y de igual manera con especialistas en el tema de las diferentes áreas de la Empresa."/>
    <n v="0.7"/>
    <x v="1"/>
    <d v="2022-03-28T00:00:00"/>
    <m/>
    <d v="2023-03-27T00:00:00"/>
    <s v="Gerencia Integral de Proyectos de la Subgerencia de Planeación y Administración de Proyectos"/>
  </r>
  <r>
    <n v="41"/>
    <n v="263"/>
    <x v="2"/>
    <x v="4"/>
    <x v="16"/>
    <n v="1"/>
    <s v="Hallazgo administrativo con presunta incidencia disciplinaria por no suscribir a tiempo el contrato No. 040 de 2018 de la ERU, para efectuar seguimiento a las obras previstas a ejecutarse en Contrato No. 036 de 2017 de reparaciones locativas, primeros auxilios, mantenimiento y adecuación por fases de intervención, suscrito con el Consorcio Patrimonial, las cuales no se encuentran en uso y en un proceso constante de deterioro _x000a_físico."/>
    <s v="* Realización de obras previo al inicio de la interventoría, la cual inició 19 meses después del contrato raíz_x000a_* Falta de aplicación de los lineamientos del manual de contratación de la Empresa y de  controles en la ejecución de la supervisión del contrato 036 de 2017_x000a_* Falta de planeación, controles y alertas durante la estructuración y ejecución del proyecto, así como en la gestión de la contratación que se requería para el desarrollo del mismo en su momento"/>
    <s v="Revisar, actualizar, socializar y evaluar el conocimiento sobre  los documentos del sistema integrado de gestión que soportan la gestión de supervisión e interventoría en la Empresa durante la ejecución de los contratos en relación con  la gestión de los proyectos a cargo de la Empresa."/>
    <s v="Evaluación conocimiento sobre supervisión e interventoría"/>
    <s v="No. De documentos revisados, actualizados y socializados / No. Documentos de supervisión e interventoría en el SIG * 100_x000a_"/>
    <m/>
    <m/>
    <m/>
    <m/>
    <m/>
    <m/>
    <m/>
    <m/>
    <m/>
    <m/>
    <m/>
    <m/>
    <m/>
    <m/>
    <m/>
    <m/>
    <m/>
    <m/>
    <m/>
    <m/>
    <m/>
    <m/>
    <m/>
    <m/>
    <m/>
    <m/>
    <m/>
    <s v="Se adelantó la actualización del &quot;PD-94 Publicación de informes a traves de plataforma SECOP&quot; y se socializó en reunión programada el viernes 24 de Junio de 2022 a las 11am  "/>
    <n v="0.1"/>
    <x v="1"/>
    <d v="2022-03-28T00:00:00"/>
    <m/>
    <d v="2023-03-27T00:00:00"/>
    <s v="Dirección Contractual / Supervisores "/>
  </r>
  <r>
    <n v="42"/>
    <n v="263"/>
    <x v="2"/>
    <x v="4"/>
    <x v="16"/>
    <n v="2"/>
    <s v="Hallazgo administrativo con presunta incidencia disciplinaria por no suscribir a tiempo el contrato No. 040 de 2018 de la ERU, para efectuar seguimiento a las obras previstas a ejecutarse en Contrato No. 036 de 2017 de reparaciones locativas, primeros auxilios, mantenimiento y adecuación por fases de intervención, suscrito con el Consorcio Patrimonial, las cuales no se encuentran en uso y en un proceso constante de deterioro _x000a_físico."/>
    <s v="* Realización de obras previo al inicio de la interventoría, l cual inició 19 meses después del contrato raíz_x000a_* Falta de aplicación de los lineamientos del manual de contratación de la Empresa y de  controles en la ejecución de la supervisión del contrato 036 de 2017_x000a_* Falta de planeación, controles y alertas durante la estructuración y ejecución del proyecto, así como en la gestión de la contratación que se requería para el desarrollo del mismo en su momento"/>
    <s v="Revisar, actualizar, socializar y evaluar el conocimiento sobre  los documentos del sistema integrado de gestión que soportan la gestión de supervisión e interventoría en la Empresa durante la ejecución de los contratos en relación con  la gestión de los proyectos a cargo de la Empresa."/>
    <s v="Evaluación conocimiento sobre supervisión e interventoría"/>
    <s v="No.de socializaciones con evaluación de la efectividad / No. De socializaciones realizadas * 100_x000a_"/>
    <m/>
    <m/>
    <m/>
    <m/>
    <m/>
    <m/>
    <m/>
    <m/>
    <m/>
    <m/>
    <m/>
    <m/>
    <m/>
    <m/>
    <m/>
    <m/>
    <m/>
    <m/>
    <m/>
    <m/>
    <m/>
    <m/>
    <m/>
    <m/>
    <m/>
    <m/>
    <m/>
    <s v="Sin reporte de avance"/>
    <n v="0"/>
    <x v="1"/>
    <d v="2022-03-28T00:00:00"/>
    <m/>
    <d v="2023-03-27T00:00:00"/>
    <s v="Dirección Contractual / Supervisores "/>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7" minRefreshableVersion="3" useAutoFormatting="1" itemPrintTitles="1" createdVersion="6" indent="0" showHeaders="0" compact="0" compactData="0" multipleFieldFilters="0">
  <location ref="A1:F25" firstHeaderRow="1" firstDataRow="2" firstDataCol="3"/>
  <pivotFields count="45">
    <pivotField compact="0" outline="0" showAll="0"/>
    <pivotField compact="0" outline="0" showAll="0"/>
    <pivotField axis="axisRow" compact="0" outline="0" showAll="0" defaultSubtotal="0">
      <items count="3">
        <item x="0"/>
        <item x="1"/>
        <item x="2"/>
      </items>
    </pivotField>
    <pivotField axis="axisRow" compact="0" outline="0" showAll="0">
      <items count="6">
        <item x="1"/>
        <item x="2"/>
        <item x="0"/>
        <item x="3"/>
        <item x="4"/>
        <item t="default"/>
      </items>
    </pivotField>
    <pivotField axis="axisRow" compact="0" outline="0" showAll="0" sortType="ascending" defaultSubtotal="0">
      <items count="17">
        <item x="0"/>
        <item x="12"/>
        <item x="13"/>
        <item x="1"/>
        <item x="14"/>
        <item x="2"/>
        <item x="3"/>
        <item x="4"/>
        <item x="15"/>
        <item x="5"/>
        <item x="6"/>
        <item x="7"/>
        <item x="8"/>
        <item x="9"/>
        <item x="10"/>
        <item x="16"/>
        <item x="11"/>
      </items>
    </pivotField>
    <pivotField dataField="1"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numFmtId="9" outline="0" showAll="0"/>
    <pivotField compact="0" outline="0" showAll="0"/>
    <pivotField compact="0" outline="0" showAll="0"/>
    <pivotField compact="0" numFmtId="9" outline="0" showAll="0"/>
    <pivotField compact="0" outline="0" showAll="0"/>
    <pivotField compact="0" outline="0" showAll="0"/>
    <pivotField compact="0" numFmtId="9" outline="0" showAll="0"/>
    <pivotField compact="0" outline="0" showAll="0"/>
    <pivotField compact="0" outline="0" showAll="0"/>
    <pivotField compact="0" numFmtId="9" outline="0" showAll="0"/>
    <pivotField compact="0" outline="0" showAll="0"/>
    <pivotField compact="0" outline="0" showAll="0"/>
    <pivotField compact="0" numFmtId="9" outline="0" showAll="0"/>
    <pivotField compact="0" outline="0" showAll="0"/>
    <pivotField compact="0" outline="0" showAll="0"/>
    <pivotField compact="0" outline="0" showAll="0"/>
    <pivotField compact="0" outline="0" showAll="0"/>
    <pivotField compact="0" outline="0" showAll="0"/>
    <pivotField compact="0" outline="0" showAll="0"/>
    <pivotField axis="axisCol" compact="0" outline="0" showAll="0">
      <items count="3">
        <item x="0"/>
        <item x="1"/>
        <item t="default"/>
      </items>
    </pivotField>
    <pivotField compact="0" outline="0" showAll="0"/>
    <pivotField compact="0" outline="0" showAll="0"/>
    <pivotField compact="0" outline="0" showAll="0"/>
    <pivotField compact="0" outline="0" showAll="0"/>
  </pivotFields>
  <rowFields count="3">
    <field x="4"/>
    <field x="2"/>
    <field x="3"/>
  </rowFields>
  <rowItems count="23">
    <i>
      <x/>
      <x/>
      <x v="2"/>
    </i>
    <i>
      <x v="1"/>
      <x v="1"/>
      <x v="3"/>
    </i>
    <i>
      <x v="2"/>
      <x v="1"/>
      <x v="3"/>
    </i>
    <i>
      <x v="3"/>
      <x/>
      <x/>
    </i>
    <i r="1">
      <x v="1"/>
      <x v="3"/>
    </i>
    <i>
      <x v="4"/>
      <x v="1"/>
      <x v="3"/>
    </i>
    <i>
      <x v="5"/>
      <x/>
      <x/>
    </i>
    <i r="1">
      <x v="1"/>
      <x v="3"/>
    </i>
    <i>
      <x v="6"/>
      <x/>
      <x/>
    </i>
    <i>
      <x v="7"/>
      <x/>
      <x/>
    </i>
    <i>
      <x v="8"/>
      <x v="2"/>
      <x v="4"/>
    </i>
    <i>
      <x v="9"/>
      <x/>
      <x/>
    </i>
    <i r="2">
      <x v="1"/>
    </i>
    <i r="1">
      <x v="1"/>
      <x v="3"/>
    </i>
    <i>
      <x v="10"/>
      <x/>
      <x/>
    </i>
    <i r="1">
      <x v="1"/>
      <x v="3"/>
    </i>
    <i>
      <x v="11"/>
      <x/>
      <x/>
    </i>
    <i>
      <x v="12"/>
      <x/>
      <x/>
    </i>
    <i>
      <x v="13"/>
      <x/>
      <x/>
    </i>
    <i>
      <x v="14"/>
      <x/>
      <x/>
    </i>
    <i>
      <x v="15"/>
      <x v="2"/>
      <x v="4"/>
    </i>
    <i>
      <x v="16"/>
      <x/>
      <x/>
    </i>
    <i t="grand">
      <x/>
    </i>
  </rowItems>
  <colFields count="1">
    <field x="40"/>
  </colFields>
  <colItems count="3">
    <i>
      <x/>
    </i>
    <i>
      <x v="1"/>
    </i>
    <i t="grand">
      <x/>
    </i>
  </colItems>
  <dataFields count="1">
    <dataField name="Cuenta de CÓDIGO ACCIÓN" fld="5" subtotal="count" baseField="0" baseItem="16"/>
  </dataFields>
  <formats count="1">
    <format dxfId="0">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45"/>
  <sheetViews>
    <sheetView showGridLines="0" tabSelected="1" topLeftCell="B1" zoomScale="60" zoomScaleNormal="60" workbookViewId="0">
      <pane ySplit="3" topLeftCell="A44" activePane="bottomLeft" state="frozen"/>
      <selection pane="bottomLeft" activeCell="G45" sqref="G45"/>
    </sheetView>
  </sheetViews>
  <sheetFormatPr baseColWidth="10" defaultColWidth="0" defaultRowHeight="16.5" x14ac:dyDescent="0.3"/>
  <cols>
    <col min="1" max="1" width="11.85546875" style="2" customWidth="1"/>
    <col min="2" max="2" width="21.5703125" style="1" customWidth="1"/>
    <col min="3" max="3" width="15.28515625" style="2" customWidth="1"/>
    <col min="4" max="4" width="14.140625" style="2" customWidth="1"/>
    <col min="5" max="5" width="26.7109375" style="2" customWidth="1"/>
    <col min="6" max="6" width="11.85546875" style="3" customWidth="1"/>
    <col min="7" max="7" width="58.140625" style="4" customWidth="1"/>
    <col min="8" max="8" width="51.28515625" style="5" customWidth="1"/>
    <col min="9" max="9" width="47" style="5" customWidth="1"/>
    <col min="10" max="10" width="47.42578125" style="5" customWidth="1"/>
    <col min="11" max="11" width="37.140625" style="2" customWidth="1"/>
    <col min="12" max="12" width="75.7109375" style="1" customWidth="1"/>
    <col min="13" max="13" width="30.140625" style="1" customWidth="1"/>
    <col min="14" max="14" width="27.28515625" style="1" customWidth="1"/>
    <col min="15" max="15" width="100.7109375" style="1" customWidth="1"/>
    <col min="16" max="17" width="27.28515625" style="1" customWidth="1"/>
    <col min="18" max="18" width="165.7109375" style="1" customWidth="1"/>
    <col min="19" max="20" width="27.28515625" style="1" customWidth="1"/>
    <col min="21" max="21" width="116.42578125" style="1" customWidth="1"/>
    <col min="22" max="23" width="27.28515625" style="1" customWidth="1"/>
    <col min="24" max="24" width="116.42578125" style="1" customWidth="1"/>
    <col min="25" max="26" width="27.28515625" style="1" customWidth="1"/>
    <col min="27" max="27" width="115.7109375" style="1" customWidth="1"/>
    <col min="28" max="29" width="27.28515625" style="1" customWidth="1"/>
    <col min="30" max="30" width="115.7109375" style="1" customWidth="1"/>
    <col min="31" max="32" width="27.28515625" style="1" customWidth="1"/>
    <col min="33" max="33" width="115.7109375" style="1" customWidth="1"/>
    <col min="34" max="35" width="27.28515625" style="1" customWidth="1"/>
    <col min="36" max="36" width="115.7109375" style="1" customWidth="1"/>
    <col min="37" max="38" width="27.28515625" style="1" customWidth="1"/>
    <col min="39" max="39" width="115.7109375" style="1" customWidth="1"/>
    <col min="40" max="41" width="27.28515625" style="1" customWidth="1"/>
    <col min="42" max="43" width="21.140625" style="4" customWidth="1"/>
    <col min="44" max="44" width="28.140625" style="4" customWidth="1"/>
    <col min="45" max="45" width="49.85546875" style="5" customWidth="1"/>
    <col min="46" max="52" width="0" hidden="1" customWidth="1"/>
    <col min="53" max="16384" width="11.5703125" hidden="1"/>
  </cols>
  <sheetData>
    <row r="1" spans="1:45" ht="18.75" x14ac:dyDescent="0.3">
      <c r="A1" s="51" t="s">
        <v>352</v>
      </c>
      <c r="B1" s="52"/>
      <c r="C1" s="53"/>
      <c r="D1" s="53"/>
      <c r="E1" s="53"/>
      <c r="F1" s="54"/>
      <c r="G1" s="55"/>
    </row>
    <row r="2" spans="1:45" x14ac:dyDescent="0.3">
      <c r="A2" s="6"/>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7"/>
    </row>
    <row r="3" spans="1:45" ht="75" x14ac:dyDescent="0.25">
      <c r="A3" s="8" t="s">
        <v>0</v>
      </c>
      <c r="B3" s="9" t="s">
        <v>1</v>
      </c>
      <c r="C3" s="9" t="s">
        <v>2</v>
      </c>
      <c r="D3" s="9" t="s">
        <v>3</v>
      </c>
      <c r="E3" s="9" t="s">
        <v>4</v>
      </c>
      <c r="F3" s="9" t="s">
        <v>5</v>
      </c>
      <c r="G3" s="9" t="s">
        <v>6</v>
      </c>
      <c r="H3" s="9" t="s">
        <v>7</v>
      </c>
      <c r="I3" s="9" t="s">
        <v>8</v>
      </c>
      <c r="J3" s="9" t="s">
        <v>9</v>
      </c>
      <c r="K3" s="9" t="s">
        <v>10</v>
      </c>
      <c r="L3" s="10" t="s">
        <v>11</v>
      </c>
      <c r="M3" s="9" t="s">
        <v>12</v>
      </c>
      <c r="N3" s="9" t="s">
        <v>13</v>
      </c>
      <c r="O3" s="10" t="s">
        <v>14</v>
      </c>
      <c r="P3" s="9" t="s">
        <v>15</v>
      </c>
      <c r="Q3" s="9" t="s">
        <v>16</v>
      </c>
      <c r="R3" s="10" t="s">
        <v>163</v>
      </c>
      <c r="S3" s="9" t="s">
        <v>161</v>
      </c>
      <c r="T3" s="9" t="s">
        <v>162</v>
      </c>
      <c r="U3" s="10" t="s">
        <v>155</v>
      </c>
      <c r="V3" s="9" t="s">
        <v>156</v>
      </c>
      <c r="W3" s="9" t="s">
        <v>157</v>
      </c>
      <c r="X3" s="10" t="s">
        <v>154</v>
      </c>
      <c r="Y3" s="9" t="s">
        <v>158</v>
      </c>
      <c r="Z3" s="9" t="s">
        <v>159</v>
      </c>
      <c r="AA3" s="10" t="s">
        <v>179</v>
      </c>
      <c r="AB3" s="9" t="s">
        <v>180</v>
      </c>
      <c r="AC3" s="9" t="s">
        <v>181</v>
      </c>
      <c r="AD3" s="10" t="s">
        <v>193</v>
      </c>
      <c r="AE3" s="9" t="s">
        <v>194</v>
      </c>
      <c r="AF3" s="9" t="s">
        <v>195</v>
      </c>
      <c r="AG3" s="10" t="s">
        <v>272</v>
      </c>
      <c r="AH3" s="9" t="s">
        <v>273</v>
      </c>
      <c r="AI3" s="9" t="s">
        <v>274</v>
      </c>
      <c r="AJ3" s="10" t="s">
        <v>308</v>
      </c>
      <c r="AK3" s="9" t="s">
        <v>309</v>
      </c>
      <c r="AL3" s="9" t="s">
        <v>310</v>
      </c>
      <c r="AM3" s="10" t="s">
        <v>324</v>
      </c>
      <c r="AN3" s="9" t="s">
        <v>325</v>
      </c>
      <c r="AO3" s="9" t="s">
        <v>326</v>
      </c>
      <c r="AP3" s="9" t="s">
        <v>17</v>
      </c>
      <c r="AQ3" s="9" t="s">
        <v>18</v>
      </c>
      <c r="AR3" s="9" t="s">
        <v>19</v>
      </c>
      <c r="AS3" s="10" t="s">
        <v>20</v>
      </c>
    </row>
    <row r="4" spans="1:45" ht="138.6" customHeight="1" x14ac:dyDescent="0.25">
      <c r="A4" s="11">
        <v>1</v>
      </c>
      <c r="B4" s="12">
        <v>263</v>
      </c>
      <c r="C4" s="13" t="s">
        <v>32</v>
      </c>
      <c r="D4" s="12">
        <v>501</v>
      </c>
      <c r="E4" s="13" t="s">
        <v>33</v>
      </c>
      <c r="F4" s="13">
        <v>1</v>
      </c>
      <c r="G4" s="14" t="s">
        <v>34</v>
      </c>
      <c r="H4" s="15" t="s">
        <v>35</v>
      </c>
      <c r="I4" s="15" t="s">
        <v>36</v>
      </c>
      <c r="J4" s="15" t="s">
        <v>37</v>
      </c>
      <c r="K4" s="15" t="s">
        <v>38</v>
      </c>
      <c r="L4" s="16" t="s">
        <v>21</v>
      </c>
      <c r="M4" s="16" t="s">
        <v>30</v>
      </c>
      <c r="N4" s="16" t="s">
        <v>31</v>
      </c>
      <c r="O4" s="17" t="s">
        <v>39</v>
      </c>
      <c r="P4" s="16" t="s">
        <v>30</v>
      </c>
      <c r="Q4" s="16" t="s">
        <v>31</v>
      </c>
      <c r="R4" s="17" t="s">
        <v>40</v>
      </c>
      <c r="S4" s="16">
        <v>0.2</v>
      </c>
      <c r="T4" s="16" t="s">
        <v>24</v>
      </c>
      <c r="U4" s="16" t="s">
        <v>21</v>
      </c>
      <c r="V4" s="16">
        <v>0</v>
      </c>
      <c r="W4" s="16" t="s">
        <v>24</v>
      </c>
      <c r="X4" s="17" t="s">
        <v>164</v>
      </c>
      <c r="Y4" s="16">
        <v>1</v>
      </c>
      <c r="Z4" s="16" t="s">
        <v>25</v>
      </c>
      <c r="AA4" s="16"/>
      <c r="AB4" s="16">
        <v>1</v>
      </c>
      <c r="AC4" s="16" t="s">
        <v>25</v>
      </c>
      <c r="AD4" s="16"/>
      <c r="AE4" s="16">
        <v>1</v>
      </c>
      <c r="AF4" s="16" t="s">
        <v>25</v>
      </c>
      <c r="AG4" s="16"/>
      <c r="AH4" s="18">
        <v>1</v>
      </c>
      <c r="AI4" s="16" t="s">
        <v>25</v>
      </c>
      <c r="AJ4" s="16"/>
      <c r="AK4" s="18">
        <v>1</v>
      </c>
      <c r="AL4" s="16" t="s">
        <v>25</v>
      </c>
      <c r="AM4" s="16"/>
      <c r="AN4" s="18">
        <v>1</v>
      </c>
      <c r="AO4" s="16" t="s">
        <v>25</v>
      </c>
      <c r="AP4" s="19">
        <v>43861</v>
      </c>
      <c r="AQ4" s="19"/>
      <c r="AR4" s="19">
        <v>44227</v>
      </c>
      <c r="AS4" s="12" t="s">
        <v>28</v>
      </c>
    </row>
    <row r="5" spans="1:45" ht="153.6" customHeight="1" x14ac:dyDescent="0.25">
      <c r="A5" s="11">
        <v>2</v>
      </c>
      <c r="B5" s="12">
        <v>263</v>
      </c>
      <c r="C5" s="13" t="s">
        <v>32</v>
      </c>
      <c r="D5" s="12">
        <v>501</v>
      </c>
      <c r="E5" s="13" t="s">
        <v>33</v>
      </c>
      <c r="F5" s="13">
        <v>2</v>
      </c>
      <c r="G5" s="14" t="s">
        <v>34</v>
      </c>
      <c r="H5" s="15" t="s">
        <v>35</v>
      </c>
      <c r="I5" s="15" t="s">
        <v>41</v>
      </c>
      <c r="J5" s="15" t="s">
        <v>42</v>
      </c>
      <c r="K5" s="15" t="s">
        <v>43</v>
      </c>
      <c r="L5" s="16" t="s">
        <v>30</v>
      </c>
      <c r="M5" s="16" t="s">
        <v>30</v>
      </c>
      <c r="N5" s="16" t="s">
        <v>30</v>
      </c>
      <c r="O5" s="16" t="s">
        <v>30</v>
      </c>
      <c r="P5" s="16" t="s">
        <v>30</v>
      </c>
      <c r="Q5" s="16" t="s">
        <v>30</v>
      </c>
      <c r="R5" s="16" t="s">
        <v>21</v>
      </c>
      <c r="S5" s="16">
        <v>0</v>
      </c>
      <c r="T5" s="16" t="s">
        <v>24</v>
      </c>
      <c r="U5" s="17" t="s">
        <v>44</v>
      </c>
      <c r="V5" s="16">
        <v>0.7</v>
      </c>
      <c r="W5" s="16" t="s">
        <v>24</v>
      </c>
      <c r="X5" s="17" t="s">
        <v>165</v>
      </c>
      <c r="Y5" s="16">
        <v>1</v>
      </c>
      <c r="Z5" s="16" t="s">
        <v>25</v>
      </c>
      <c r="AA5" s="16"/>
      <c r="AB5" s="16">
        <v>1</v>
      </c>
      <c r="AC5" s="16" t="s">
        <v>25</v>
      </c>
      <c r="AD5" s="16"/>
      <c r="AE5" s="16">
        <v>1</v>
      </c>
      <c r="AF5" s="16" t="s">
        <v>25</v>
      </c>
      <c r="AG5" s="16"/>
      <c r="AH5" s="18">
        <v>1</v>
      </c>
      <c r="AI5" s="16" t="s">
        <v>25</v>
      </c>
      <c r="AJ5" s="16"/>
      <c r="AK5" s="18">
        <v>1</v>
      </c>
      <c r="AL5" s="16" t="s">
        <v>25</v>
      </c>
      <c r="AM5" s="16"/>
      <c r="AN5" s="18">
        <v>1</v>
      </c>
      <c r="AO5" s="16" t="s">
        <v>25</v>
      </c>
      <c r="AP5" s="19">
        <v>43861</v>
      </c>
      <c r="AQ5" s="19">
        <v>44130</v>
      </c>
      <c r="AR5" s="19">
        <v>44227</v>
      </c>
      <c r="AS5" s="12" t="s">
        <v>45</v>
      </c>
    </row>
    <row r="6" spans="1:45" ht="405.6" customHeight="1" x14ac:dyDescent="0.25">
      <c r="A6" s="11">
        <v>3</v>
      </c>
      <c r="B6" s="12">
        <v>263</v>
      </c>
      <c r="C6" s="13" t="s">
        <v>32</v>
      </c>
      <c r="D6" s="12">
        <v>501</v>
      </c>
      <c r="E6" s="13" t="s">
        <v>33</v>
      </c>
      <c r="F6" s="13">
        <v>3</v>
      </c>
      <c r="G6" s="14" t="s">
        <v>34</v>
      </c>
      <c r="H6" s="15" t="s">
        <v>35</v>
      </c>
      <c r="I6" s="15" t="s">
        <v>46</v>
      </c>
      <c r="J6" s="15" t="s">
        <v>47</v>
      </c>
      <c r="K6" s="15" t="s">
        <v>48</v>
      </c>
      <c r="L6" s="16" t="s">
        <v>21</v>
      </c>
      <c r="M6" s="16" t="s">
        <v>30</v>
      </c>
      <c r="N6" s="16" t="s">
        <v>31</v>
      </c>
      <c r="O6" s="17" t="s">
        <v>49</v>
      </c>
      <c r="P6" s="16" t="s">
        <v>30</v>
      </c>
      <c r="Q6" s="16" t="s">
        <v>31</v>
      </c>
      <c r="R6" s="17" t="s">
        <v>50</v>
      </c>
      <c r="S6" s="16">
        <v>0.3</v>
      </c>
      <c r="T6" s="16" t="s">
        <v>24</v>
      </c>
      <c r="U6" s="17" t="s">
        <v>51</v>
      </c>
      <c r="V6" s="16">
        <v>0.3</v>
      </c>
      <c r="W6" s="16" t="s">
        <v>24</v>
      </c>
      <c r="X6" s="17" t="s">
        <v>166</v>
      </c>
      <c r="Y6" s="16">
        <v>1</v>
      </c>
      <c r="Z6" s="16" t="s">
        <v>25</v>
      </c>
      <c r="AA6" s="17" t="s">
        <v>183</v>
      </c>
      <c r="AB6" s="16">
        <v>1</v>
      </c>
      <c r="AC6" s="16" t="s">
        <v>25</v>
      </c>
      <c r="AD6" s="16"/>
      <c r="AE6" s="16">
        <v>1</v>
      </c>
      <c r="AF6" s="16" t="s">
        <v>25</v>
      </c>
      <c r="AG6" s="16"/>
      <c r="AH6" s="18">
        <v>1</v>
      </c>
      <c r="AI6" s="16" t="s">
        <v>25</v>
      </c>
      <c r="AJ6" s="16"/>
      <c r="AK6" s="18">
        <v>1</v>
      </c>
      <c r="AL6" s="16" t="s">
        <v>25</v>
      </c>
      <c r="AM6" s="16"/>
      <c r="AN6" s="18">
        <v>1</v>
      </c>
      <c r="AO6" s="16" t="s">
        <v>25</v>
      </c>
      <c r="AP6" s="19">
        <v>43861</v>
      </c>
      <c r="AQ6" s="19"/>
      <c r="AR6" s="19">
        <v>44227</v>
      </c>
      <c r="AS6" s="12" t="s">
        <v>52</v>
      </c>
    </row>
    <row r="7" spans="1:45" ht="42.75" x14ac:dyDescent="0.25">
      <c r="A7" s="11">
        <v>4</v>
      </c>
      <c r="B7" s="12">
        <v>263</v>
      </c>
      <c r="C7" s="13" t="s">
        <v>32</v>
      </c>
      <c r="D7" s="12">
        <v>65</v>
      </c>
      <c r="E7" s="13" t="s">
        <v>53</v>
      </c>
      <c r="F7" s="13">
        <v>2</v>
      </c>
      <c r="G7" s="14" t="s">
        <v>54</v>
      </c>
      <c r="H7" s="15" t="s">
        <v>55</v>
      </c>
      <c r="I7" s="15" t="s">
        <v>58</v>
      </c>
      <c r="J7" s="15" t="s">
        <v>59</v>
      </c>
      <c r="K7" s="15" t="s">
        <v>60</v>
      </c>
      <c r="L7" s="16" t="s">
        <v>30</v>
      </c>
      <c r="M7" s="16" t="s">
        <v>30</v>
      </c>
      <c r="N7" s="16" t="s">
        <v>30</v>
      </c>
      <c r="O7" s="16" t="s">
        <v>30</v>
      </c>
      <c r="P7" s="16" t="s">
        <v>30</v>
      </c>
      <c r="Q7" s="16" t="s">
        <v>30</v>
      </c>
      <c r="R7" s="16" t="s">
        <v>21</v>
      </c>
      <c r="S7" s="16">
        <v>0</v>
      </c>
      <c r="T7" s="16" t="s">
        <v>24</v>
      </c>
      <c r="U7" s="17" t="s">
        <v>61</v>
      </c>
      <c r="V7" s="16">
        <v>1</v>
      </c>
      <c r="W7" s="16" t="s">
        <v>25</v>
      </c>
      <c r="X7" s="17"/>
      <c r="Y7" s="16">
        <v>1</v>
      </c>
      <c r="Z7" s="16" t="s">
        <v>25</v>
      </c>
      <c r="AA7" s="16"/>
      <c r="AB7" s="16">
        <v>1</v>
      </c>
      <c r="AC7" s="16" t="s">
        <v>25</v>
      </c>
      <c r="AD7" s="16"/>
      <c r="AE7" s="16">
        <v>1</v>
      </c>
      <c r="AF7" s="16" t="s">
        <v>25</v>
      </c>
      <c r="AG7" s="16"/>
      <c r="AH7" s="18">
        <v>1</v>
      </c>
      <c r="AI7" s="16" t="s">
        <v>25</v>
      </c>
      <c r="AJ7" s="16"/>
      <c r="AK7" s="18">
        <v>1</v>
      </c>
      <c r="AL7" s="16" t="s">
        <v>25</v>
      </c>
      <c r="AM7" s="16"/>
      <c r="AN7" s="18">
        <v>1</v>
      </c>
      <c r="AO7" s="16" t="s">
        <v>25</v>
      </c>
      <c r="AP7" s="19">
        <v>44095</v>
      </c>
      <c r="AQ7" s="19"/>
      <c r="AR7" s="19">
        <v>44377</v>
      </c>
      <c r="AS7" s="12" t="s">
        <v>57</v>
      </c>
    </row>
    <row r="8" spans="1:45" ht="79.150000000000006" customHeight="1" x14ac:dyDescent="0.25">
      <c r="A8" s="11">
        <v>5</v>
      </c>
      <c r="B8" s="12">
        <v>263</v>
      </c>
      <c r="C8" s="13" t="s">
        <v>32</v>
      </c>
      <c r="D8" s="12">
        <v>65</v>
      </c>
      <c r="E8" s="13" t="s">
        <v>53</v>
      </c>
      <c r="F8" s="13">
        <v>3</v>
      </c>
      <c r="G8" s="14" t="s">
        <v>54</v>
      </c>
      <c r="H8" s="15" t="s">
        <v>55</v>
      </c>
      <c r="I8" s="15" t="s">
        <v>62</v>
      </c>
      <c r="J8" s="15" t="s">
        <v>63</v>
      </c>
      <c r="K8" s="15" t="s">
        <v>64</v>
      </c>
      <c r="L8" s="16" t="s">
        <v>30</v>
      </c>
      <c r="M8" s="16" t="s">
        <v>30</v>
      </c>
      <c r="N8" s="16" t="s">
        <v>30</v>
      </c>
      <c r="O8" s="16" t="s">
        <v>30</v>
      </c>
      <c r="P8" s="16" t="s">
        <v>30</v>
      </c>
      <c r="Q8" s="16" t="s">
        <v>30</v>
      </c>
      <c r="R8" s="16" t="s">
        <v>21</v>
      </c>
      <c r="S8" s="16">
        <v>0</v>
      </c>
      <c r="T8" s="16" t="s">
        <v>24</v>
      </c>
      <c r="U8" s="17" t="s">
        <v>56</v>
      </c>
      <c r="V8" s="16">
        <v>1</v>
      </c>
      <c r="W8" s="16" t="s">
        <v>25</v>
      </c>
      <c r="X8" s="17" t="s">
        <v>185</v>
      </c>
      <c r="Y8" s="16">
        <v>1</v>
      </c>
      <c r="Z8" s="16" t="s">
        <v>25</v>
      </c>
      <c r="AA8" s="16"/>
      <c r="AB8" s="16">
        <v>1</v>
      </c>
      <c r="AC8" s="16" t="s">
        <v>25</v>
      </c>
      <c r="AD8" s="16"/>
      <c r="AE8" s="16">
        <v>1</v>
      </c>
      <c r="AF8" s="16" t="s">
        <v>25</v>
      </c>
      <c r="AG8" s="16"/>
      <c r="AH8" s="18">
        <v>1</v>
      </c>
      <c r="AI8" s="16" t="s">
        <v>25</v>
      </c>
      <c r="AJ8" s="16"/>
      <c r="AK8" s="18">
        <v>1</v>
      </c>
      <c r="AL8" s="16" t="s">
        <v>25</v>
      </c>
      <c r="AM8" s="16"/>
      <c r="AN8" s="18">
        <v>1</v>
      </c>
      <c r="AO8" s="16" t="s">
        <v>25</v>
      </c>
      <c r="AP8" s="19">
        <v>44095</v>
      </c>
      <c r="AQ8" s="19"/>
      <c r="AR8" s="19">
        <v>44377</v>
      </c>
      <c r="AS8" s="12" t="s">
        <v>57</v>
      </c>
    </row>
    <row r="9" spans="1:45" ht="189.6" customHeight="1" x14ac:dyDescent="0.25">
      <c r="A9" s="11">
        <v>6</v>
      </c>
      <c r="B9" s="12">
        <v>263</v>
      </c>
      <c r="C9" s="13" t="s">
        <v>32</v>
      </c>
      <c r="D9" s="12">
        <v>65</v>
      </c>
      <c r="E9" s="13" t="s">
        <v>53</v>
      </c>
      <c r="F9" s="13">
        <v>4</v>
      </c>
      <c r="G9" s="14" t="s">
        <v>54</v>
      </c>
      <c r="H9" s="15" t="s">
        <v>55</v>
      </c>
      <c r="I9" s="15" t="s">
        <v>65</v>
      </c>
      <c r="J9" s="15" t="s">
        <v>66</v>
      </c>
      <c r="K9" s="15" t="s">
        <v>67</v>
      </c>
      <c r="L9" s="16" t="s">
        <v>30</v>
      </c>
      <c r="M9" s="16" t="s">
        <v>30</v>
      </c>
      <c r="N9" s="16" t="s">
        <v>30</v>
      </c>
      <c r="O9" s="16" t="s">
        <v>30</v>
      </c>
      <c r="P9" s="16" t="s">
        <v>30</v>
      </c>
      <c r="Q9" s="16" t="s">
        <v>30</v>
      </c>
      <c r="R9" s="16" t="s">
        <v>21</v>
      </c>
      <c r="S9" s="16">
        <v>0</v>
      </c>
      <c r="T9" s="16" t="s">
        <v>24</v>
      </c>
      <c r="U9" s="16" t="s">
        <v>21</v>
      </c>
      <c r="V9" s="16">
        <v>0</v>
      </c>
      <c r="W9" s="16" t="s">
        <v>24</v>
      </c>
      <c r="X9" s="16" t="s">
        <v>21</v>
      </c>
      <c r="Y9" s="16">
        <v>0</v>
      </c>
      <c r="Z9" s="16" t="s">
        <v>24</v>
      </c>
      <c r="AA9" s="17" t="s">
        <v>184</v>
      </c>
      <c r="AB9" s="16">
        <v>1</v>
      </c>
      <c r="AC9" s="16" t="s">
        <v>25</v>
      </c>
      <c r="AD9" s="16"/>
      <c r="AE9" s="16">
        <v>1</v>
      </c>
      <c r="AF9" s="16" t="s">
        <v>25</v>
      </c>
      <c r="AG9" s="16"/>
      <c r="AH9" s="18">
        <v>1</v>
      </c>
      <c r="AI9" s="16" t="s">
        <v>25</v>
      </c>
      <c r="AJ9" s="16"/>
      <c r="AK9" s="18">
        <v>1</v>
      </c>
      <c r="AL9" s="16" t="s">
        <v>25</v>
      </c>
      <c r="AM9" s="16"/>
      <c r="AN9" s="18">
        <v>1</v>
      </c>
      <c r="AO9" s="16" t="s">
        <v>25</v>
      </c>
      <c r="AP9" s="19">
        <v>44095</v>
      </c>
      <c r="AQ9" s="19"/>
      <c r="AR9" s="19">
        <v>44377</v>
      </c>
      <c r="AS9" s="12" t="s">
        <v>68</v>
      </c>
    </row>
    <row r="10" spans="1:45" ht="93" customHeight="1" x14ac:dyDescent="0.25">
      <c r="A10" s="11">
        <v>7</v>
      </c>
      <c r="B10" s="12">
        <v>263</v>
      </c>
      <c r="C10" s="13" t="s">
        <v>32</v>
      </c>
      <c r="D10" s="12">
        <v>65</v>
      </c>
      <c r="E10" s="13" t="s">
        <v>69</v>
      </c>
      <c r="F10" s="13">
        <v>1</v>
      </c>
      <c r="G10" s="14" t="s">
        <v>70</v>
      </c>
      <c r="H10" s="15" t="s">
        <v>71</v>
      </c>
      <c r="I10" s="15" t="s">
        <v>72</v>
      </c>
      <c r="J10" s="15" t="s">
        <v>73</v>
      </c>
      <c r="K10" s="15" t="s">
        <v>74</v>
      </c>
      <c r="L10" s="16" t="s">
        <v>30</v>
      </c>
      <c r="M10" s="16" t="s">
        <v>30</v>
      </c>
      <c r="N10" s="16" t="s">
        <v>30</v>
      </c>
      <c r="O10" s="16" t="s">
        <v>30</v>
      </c>
      <c r="P10" s="16" t="s">
        <v>30</v>
      </c>
      <c r="Q10" s="16" t="s">
        <v>30</v>
      </c>
      <c r="R10" s="17" t="s">
        <v>152</v>
      </c>
      <c r="S10" s="16">
        <v>0.5</v>
      </c>
      <c r="T10" s="16" t="s">
        <v>24</v>
      </c>
      <c r="U10" s="17" t="s">
        <v>75</v>
      </c>
      <c r="V10" s="16">
        <v>0.75</v>
      </c>
      <c r="W10" s="16" t="s">
        <v>24</v>
      </c>
      <c r="X10" s="17" t="s">
        <v>175</v>
      </c>
      <c r="Y10" s="16">
        <v>0.75</v>
      </c>
      <c r="Z10" s="16" t="s">
        <v>24</v>
      </c>
      <c r="AA10" s="17" t="s">
        <v>190</v>
      </c>
      <c r="AB10" s="16">
        <v>0.75</v>
      </c>
      <c r="AC10" s="16" t="s">
        <v>24</v>
      </c>
      <c r="AD10" s="17" t="s">
        <v>197</v>
      </c>
      <c r="AE10" s="16">
        <v>1</v>
      </c>
      <c r="AF10" s="16" t="s">
        <v>25</v>
      </c>
      <c r="AG10" s="16"/>
      <c r="AH10" s="18">
        <v>1</v>
      </c>
      <c r="AI10" s="16" t="s">
        <v>25</v>
      </c>
      <c r="AJ10" s="16"/>
      <c r="AK10" s="18">
        <v>1</v>
      </c>
      <c r="AL10" s="16" t="s">
        <v>25</v>
      </c>
      <c r="AM10" s="16"/>
      <c r="AN10" s="18">
        <v>1</v>
      </c>
      <c r="AO10" s="16" t="s">
        <v>25</v>
      </c>
      <c r="AP10" s="19">
        <v>44095</v>
      </c>
      <c r="AQ10" s="19"/>
      <c r="AR10" s="19">
        <v>44459</v>
      </c>
      <c r="AS10" s="12" t="s">
        <v>76</v>
      </c>
    </row>
    <row r="11" spans="1:45" ht="120.6" customHeight="1" x14ac:dyDescent="0.25">
      <c r="A11" s="11">
        <v>8</v>
      </c>
      <c r="B11" s="12">
        <v>263</v>
      </c>
      <c r="C11" s="13" t="s">
        <v>32</v>
      </c>
      <c r="D11" s="12">
        <v>65</v>
      </c>
      <c r="E11" s="13" t="s">
        <v>77</v>
      </c>
      <c r="F11" s="13">
        <v>1</v>
      </c>
      <c r="G11" s="14" t="s">
        <v>78</v>
      </c>
      <c r="H11" s="15" t="s">
        <v>79</v>
      </c>
      <c r="I11" s="15" t="s">
        <v>80</v>
      </c>
      <c r="J11" s="15" t="s">
        <v>81</v>
      </c>
      <c r="K11" s="15" t="s">
        <v>82</v>
      </c>
      <c r="L11" s="16" t="s">
        <v>30</v>
      </c>
      <c r="M11" s="16" t="s">
        <v>30</v>
      </c>
      <c r="N11" s="16" t="s">
        <v>30</v>
      </c>
      <c r="O11" s="16" t="s">
        <v>30</v>
      </c>
      <c r="P11" s="16" t="s">
        <v>30</v>
      </c>
      <c r="Q11" s="16" t="s">
        <v>30</v>
      </c>
      <c r="R11" s="16" t="s">
        <v>21</v>
      </c>
      <c r="S11" s="16">
        <v>0</v>
      </c>
      <c r="T11" s="16" t="s">
        <v>24</v>
      </c>
      <c r="U11" s="16" t="s">
        <v>21</v>
      </c>
      <c r="V11" s="16">
        <v>0</v>
      </c>
      <c r="W11" s="16" t="s">
        <v>24</v>
      </c>
      <c r="X11" s="16" t="s">
        <v>21</v>
      </c>
      <c r="Y11" s="16">
        <v>0</v>
      </c>
      <c r="Z11" s="16" t="s">
        <v>24</v>
      </c>
      <c r="AA11" s="17" t="s">
        <v>188</v>
      </c>
      <c r="AB11" s="16">
        <v>0.5</v>
      </c>
      <c r="AC11" s="16" t="s">
        <v>24</v>
      </c>
      <c r="AD11" s="17" t="s">
        <v>199</v>
      </c>
      <c r="AE11" s="16">
        <v>1</v>
      </c>
      <c r="AF11" s="16" t="s">
        <v>25</v>
      </c>
      <c r="AG11" s="16"/>
      <c r="AH11" s="18">
        <v>1</v>
      </c>
      <c r="AI11" s="16" t="s">
        <v>25</v>
      </c>
      <c r="AJ11" s="16"/>
      <c r="AK11" s="18">
        <v>1</v>
      </c>
      <c r="AL11" s="16" t="s">
        <v>25</v>
      </c>
      <c r="AM11" s="16"/>
      <c r="AN11" s="18">
        <v>1</v>
      </c>
      <c r="AO11" s="16" t="s">
        <v>25</v>
      </c>
      <c r="AP11" s="19">
        <v>44095</v>
      </c>
      <c r="AQ11" s="19"/>
      <c r="AR11" s="19">
        <v>44459</v>
      </c>
      <c r="AS11" s="12" t="s">
        <v>83</v>
      </c>
    </row>
    <row r="12" spans="1:45" ht="120.6" customHeight="1" x14ac:dyDescent="0.25">
      <c r="A12" s="11">
        <v>9</v>
      </c>
      <c r="B12" s="12">
        <v>263</v>
      </c>
      <c r="C12" s="13" t="s">
        <v>32</v>
      </c>
      <c r="D12" s="12">
        <v>65</v>
      </c>
      <c r="E12" s="13" t="s">
        <v>77</v>
      </c>
      <c r="F12" s="13">
        <v>2</v>
      </c>
      <c r="G12" s="14" t="s">
        <v>78</v>
      </c>
      <c r="H12" s="15" t="s">
        <v>79</v>
      </c>
      <c r="I12" s="15" t="s">
        <v>160</v>
      </c>
      <c r="J12" s="15" t="s">
        <v>84</v>
      </c>
      <c r="K12" s="15" t="s">
        <v>85</v>
      </c>
      <c r="L12" s="16" t="s">
        <v>30</v>
      </c>
      <c r="M12" s="16" t="s">
        <v>30</v>
      </c>
      <c r="N12" s="16" t="s">
        <v>30</v>
      </c>
      <c r="O12" s="16" t="s">
        <v>30</v>
      </c>
      <c r="P12" s="16" t="s">
        <v>30</v>
      </c>
      <c r="Q12" s="16" t="s">
        <v>30</v>
      </c>
      <c r="R12" s="16" t="s">
        <v>21</v>
      </c>
      <c r="S12" s="16">
        <v>0</v>
      </c>
      <c r="T12" s="16" t="s">
        <v>24</v>
      </c>
      <c r="U12" s="16" t="s">
        <v>21</v>
      </c>
      <c r="V12" s="16">
        <v>0</v>
      </c>
      <c r="W12" s="16" t="s">
        <v>24</v>
      </c>
      <c r="X12" s="16" t="s">
        <v>21</v>
      </c>
      <c r="Y12" s="16">
        <v>0</v>
      </c>
      <c r="Z12" s="16" t="s">
        <v>24</v>
      </c>
      <c r="AA12" s="17" t="s">
        <v>189</v>
      </c>
      <c r="AB12" s="16">
        <v>0.5</v>
      </c>
      <c r="AC12" s="16" t="s">
        <v>24</v>
      </c>
      <c r="AD12" s="17" t="s">
        <v>200</v>
      </c>
      <c r="AE12" s="16">
        <v>1</v>
      </c>
      <c r="AF12" s="16" t="s">
        <v>25</v>
      </c>
      <c r="AG12" s="16"/>
      <c r="AH12" s="18">
        <v>1</v>
      </c>
      <c r="AI12" s="16" t="s">
        <v>25</v>
      </c>
      <c r="AJ12" s="16"/>
      <c r="AK12" s="18">
        <v>1</v>
      </c>
      <c r="AL12" s="16" t="s">
        <v>25</v>
      </c>
      <c r="AM12" s="16"/>
      <c r="AN12" s="18">
        <v>1</v>
      </c>
      <c r="AO12" s="16" t="s">
        <v>25</v>
      </c>
      <c r="AP12" s="19">
        <v>44095</v>
      </c>
      <c r="AQ12" s="19"/>
      <c r="AR12" s="19">
        <v>44459</v>
      </c>
      <c r="AS12" s="12" t="s">
        <v>83</v>
      </c>
    </row>
    <row r="13" spans="1:45" ht="93.6" customHeight="1" x14ac:dyDescent="0.25">
      <c r="A13" s="11">
        <v>10</v>
      </c>
      <c r="B13" s="12">
        <v>263</v>
      </c>
      <c r="C13" s="13" t="s">
        <v>32</v>
      </c>
      <c r="D13" s="12">
        <v>65</v>
      </c>
      <c r="E13" s="13" t="s">
        <v>86</v>
      </c>
      <c r="F13" s="13">
        <v>2</v>
      </c>
      <c r="G13" s="14" t="s">
        <v>88</v>
      </c>
      <c r="H13" s="15" t="s">
        <v>87</v>
      </c>
      <c r="I13" s="15" t="s">
        <v>72</v>
      </c>
      <c r="J13" s="15" t="s">
        <v>89</v>
      </c>
      <c r="K13" s="15" t="s">
        <v>74</v>
      </c>
      <c r="L13" s="16" t="s">
        <v>30</v>
      </c>
      <c r="M13" s="16" t="s">
        <v>30</v>
      </c>
      <c r="N13" s="16" t="s">
        <v>30</v>
      </c>
      <c r="O13" s="16" t="s">
        <v>30</v>
      </c>
      <c r="P13" s="16" t="s">
        <v>30</v>
      </c>
      <c r="Q13" s="16" t="s">
        <v>30</v>
      </c>
      <c r="R13" s="17" t="s">
        <v>90</v>
      </c>
      <c r="S13" s="16">
        <v>0.5</v>
      </c>
      <c r="T13" s="16" t="s">
        <v>24</v>
      </c>
      <c r="U13" s="17" t="s">
        <v>91</v>
      </c>
      <c r="V13" s="16">
        <v>0.75</v>
      </c>
      <c r="W13" s="16" t="s">
        <v>24</v>
      </c>
      <c r="X13" s="17" t="s">
        <v>175</v>
      </c>
      <c r="Y13" s="16">
        <v>0.75</v>
      </c>
      <c r="Z13" s="16" t="s">
        <v>24</v>
      </c>
      <c r="AA13" s="17" t="s">
        <v>190</v>
      </c>
      <c r="AB13" s="16">
        <v>0.75</v>
      </c>
      <c r="AC13" s="16" t="s">
        <v>24</v>
      </c>
      <c r="AD13" s="17" t="s">
        <v>197</v>
      </c>
      <c r="AE13" s="16">
        <v>1</v>
      </c>
      <c r="AF13" s="16" t="s">
        <v>25</v>
      </c>
      <c r="AG13" s="16"/>
      <c r="AH13" s="18">
        <v>1</v>
      </c>
      <c r="AI13" s="16" t="s">
        <v>25</v>
      </c>
      <c r="AJ13" s="16"/>
      <c r="AK13" s="18">
        <v>1</v>
      </c>
      <c r="AL13" s="16" t="s">
        <v>25</v>
      </c>
      <c r="AM13" s="16"/>
      <c r="AN13" s="18">
        <v>1</v>
      </c>
      <c r="AO13" s="16" t="s">
        <v>25</v>
      </c>
      <c r="AP13" s="19">
        <v>44095</v>
      </c>
      <c r="AQ13" s="19"/>
      <c r="AR13" s="19">
        <v>44459</v>
      </c>
      <c r="AS13" s="12" t="s">
        <v>76</v>
      </c>
    </row>
    <row r="14" spans="1:45" ht="132" customHeight="1" x14ac:dyDescent="0.25">
      <c r="A14" s="11">
        <v>11</v>
      </c>
      <c r="B14" s="12">
        <v>263</v>
      </c>
      <c r="C14" s="13" t="s">
        <v>32</v>
      </c>
      <c r="D14" s="12">
        <v>65</v>
      </c>
      <c r="E14" s="13" t="s">
        <v>29</v>
      </c>
      <c r="F14" s="13">
        <v>1</v>
      </c>
      <c r="G14" s="14" t="s">
        <v>93</v>
      </c>
      <c r="H14" s="15" t="s">
        <v>94</v>
      </c>
      <c r="I14" s="15" t="s">
        <v>95</v>
      </c>
      <c r="J14" s="15" t="s">
        <v>96</v>
      </c>
      <c r="K14" s="15" t="s">
        <v>97</v>
      </c>
      <c r="L14" s="16" t="s">
        <v>30</v>
      </c>
      <c r="M14" s="16" t="s">
        <v>30</v>
      </c>
      <c r="N14" s="16" t="s">
        <v>30</v>
      </c>
      <c r="O14" s="16" t="s">
        <v>30</v>
      </c>
      <c r="P14" s="16" t="s">
        <v>30</v>
      </c>
      <c r="Q14" s="16" t="s">
        <v>30</v>
      </c>
      <c r="R14" s="16" t="s">
        <v>21</v>
      </c>
      <c r="S14" s="16">
        <v>0</v>
      </c>
      <c r="T14" s="16" t="s">
        <v>24</v>
      </c>
      <c r="U14" s="16" t="s">
        <v>21</v>
      </c>
      <c r="V14" s="16">
        <v>0</v>
      </c>
      <c r="W14" s="16" t="s">
        <v>24</v>
      </c>
      <c r="X14" s="17" t="s">
        <v>176</v>
      </c>
      <c r="Y14" s="16">
        <v>0.5</v>
      </c>
      <c r="Z14" s="16" t="s">
        <v>24</v>
      </c>
      <c r="AA14" s="17" t="s">
        <v>186</v>
      </c>
      <c r="AB14" s="16">
        <v>1</v>
      </c>
      <c r="AC14" s="16" t="s">
        <v>25</v>
      </c>
      <c r="AD14" s="16"/>
      <c r="AE14" s="16">
        <v>1</v>
      </c>
      <c r="AF14" s="16" t="s">
        <v>25</v>
      </c>
      <c r="AG14" s="16"/>
      <c r="AH14" s="18">
        <v>1</v>
      </c>
      <c r="AI14" s="16" t="s">
        <v>25</v>
      </c>
      <c r="AJ14" s="16"/>
      <c r="AK14" s="18">
        <v>1</v>
      </c>
      <c r="AL14" s="16" t="s">
        <v>25</v>
      </c>
      <c r="AM14" s="16"/>
      <c r="AN14" s="18">
        <v>1</v>
      </c>
      <c r="AO14" s="16" t="s">
        <v>25</v>
      </c>
      <c r="AP14" s="19">
        <v>44095</v>
      </c>
      <c r="AQ14" s="19"/>
      <c r="AR14" s="19">
        <v>44459</v>
      </c>
      <c r="AS14" s="12" t="s">
        <v>45</v>
      </c>
    </row>
    <row r="15" spans="1:45" ht="90" customHeight="1" x14ac:dyDescent="0.25">
      <c r="A15" s="11">
        <v>12</v>
      </c>
      <c r="B15" s="12">
        <v>263</v>
      </c>
      <c r="C15" s="13" t="s">
        <v>32</v>
      </c>
      <c r="D15" s="12">
        <v>65</v>
      </c>
      <c r="E15" s="13" t="s">
        <v>29</v>
      </c>
      <c r="F15" s="13">
        <v>2</v>
      </c>
      <c r="G15" s="14" t="s">
        <v>93</v>
      </c>
      <c r="H15" s="15" t="s">
        <v>98</v>
      </c>
      <c r="I15" s="15" t="s">
        <v>99</v>
      </c>
      <c r="J15" s="15" t="s">
        <v>100</v>
      </c>
      <c r="K15" s="15" t="s">
        <v>101</v>
      </c>
      <c r="L15" s="16" t="s">
        <v>30</v>
      </c>
      <c r="M15" s="16" t="s">
        <v>30</v>
      </c>
      <c r="N15" s="16" t="s">
        <v>30</v>
      </c>
      <c r="O15" s="16" t="s">
        <v>30</v>
      </c>
      <c r="P15" s="16" t="s">
        <v>30</v>
      </c>
      <c r="Q15" s="16" t="s">
        <v>30</v>
      </c>
      <c r="R15" s="16" t="s">
        <v>21</v>
      </c>
      <c r="S15" s="16">
        <v>0</v>
      </c>
      <c r="T15" s="16" t="s">
        <v>24</v>
      </c>
      <c r="U15" s="16" t="s">
        <v>21</v>
      </c>
      <c r="V15" s="16">
        <v>0</v>
      </c>
      <c r="W15" s="16" t="s">
        <v>24</v>
      </c>
      <c r="X15" s="16" t="s">
        <v>21</v>
      </c>
      <c r="Y15" s="16">
        <v>0</v>
      </c>
      <c r="Z15" s="16" t="s">
        <v>24</v>
      </c>
      <c r="AA15" s="17" t="s">
        <v>187</v>
      </c>
      <c r="AB15" s="16">
        <v>1</v>
      </c>
      <c r="AC15" s="16" t="s">
        <v>25</v>
      </c>
      <c r="AD15" s="16"/>
      <c r="AE15" s="16">
        <v>1</v>
      </c>
      <c r="AF15" s="16" t="s">
        <v>25</v>
      </c>
      <c r="AG15" s="16"/>
      <c r="AH15" s="18">
        <v>1</v>
      </c>
      <c r="AI15" s="16" t="s">
        <v>25</v>
      </c>
      <c r="AJ15" s="16"/>
      <c r="AK15" s="18">
        <v>1</v>
      </c>
      <c r="AL15" s="16" t="s">
        <v>25</v>
      </c>
      <c r="AM15" s="16"/>
      <c r="AN15" s="18">
        <v>1</v>
      </c>
      <c r="AO15" s="16" t="s">
        <v>25</v>
      </c>
      <c r="AP15" s="19">
        <v>44095</v>
      </c>
      <c r="AQ15" s="19"/>
      <c r="AR15" s="19">
        <v>44459</v>
      </c>
      <c r="AS15" s="12" t="s">
        <v>102</v>
      </c>
    </row>
    <row r="16" spans="1:45" ht="133.15" customHeight="1" x14ac:dyDescent="0.25">
      <c r="A16" s="11">
        <v>13</v>
      </c>
      <c r="B16" s="12">
        <v>263</v>
      </c>
      <c r="C16" s="13" t="s">
        <v>32</v>
      </c>
      <c r="D16" s="12">
        <v>65</v>
      </c>
      <c r="E16" s="13" t="s">
        <v>103</v>
      </c>
      <c r="F16" s="13">
        <v>1</v>
      </c>
      <c r="G16" s="14" t="s">
        <v>104</v>
      </c>
      <c r="H16" s="15" t="s">
        <v>105</v>
      </c>
      <c r="I16" s="15" t="s">
        <v>106</v>
      </c>
      <c r="J16" s="15" t="s">
        <v>107</v>
      </c>
      <c r="K16" s="15" t="s">
        <v>108</v>
      </c>
      <c r="L16" s="16" t="s">
        <v>30</v>
      </c>
      <c r="M16" s="16" t="s">
        <v>30</v>
      </c>
      <c r="N16" s="16" t="s">
        <v>30</v>
      </c>
      <c r="O16" s="16" t="s">
        <v>30</v>
      </c>
      <c r="P16" s="16" t="s">
        <v>30</v>
      </c>
      <c r="Q16" s="16" t="s">
        <v>30</v>
      </c>
      <c r="R16" s="17" t="s">
        <v>109</v>
      </c>
      <c r="S16" s="16">
        <v>0.3</v>
      </c>
      <c r="T16" s="16" t="s">
        <v>24</v>
      </c>
      <c r="U16" s="17" t="s">
        <v>110</v>
      </c>
      <c r="V16" s="16">
        <v>0.3</v>
      </c>
      <c r="W16" s="16" t="s">
        <v>24</v>
      </c>
      <c r="X16" s="17" t="s">
        <v>167</v>
      </c>
      <c r="Y16" s="16">
        <v>1</v>
      </c>
      <c r="Z16" s="16" t="s">
        <v>25</v>
      </c>
      <c r="AA16" s="16"/>
      <c r="AB16" s="16">
        <v>1</v>
      </c>
      <c r="AC16" s="16" t="s">
        <v>25</v>
      </c>
      <c r="AD16" s="16"/>
      <c r="AE16" s="16">
        <v>1</v>
      </c>
      <c r="AF16" s="16" t="s">
        <v>25</v>
      </c>
      <c r="AG16" s="16"/>
      <c r="AH16" s="18">
        <v>1</v>
      </c>
      <c r="AI16" s="16" t="s">
        <v>25</v>
      </c>
      <c r="AJ16" s="16"/>
      <c r="AK16" s="18">
        <v>1</v>
      </c>
      <c r="AL16" s="16" t="s">
        <v>25</v>
      </c>
      <c r="AM16" s="16"/>
      <c r="AN16" s="18">
        <v>1</v>
      </c>
      <c r="AO16" s="16" t="s">
        <v>25</v>
      </c>
      <c r="AP16" s="19">
        <v>44095</v>
      </c>
      <c r="AQ16" s="19"/>
      <c r="AR16" s="19">
        <v>44459</v>
      </c>
      <c r="AS16" s="12" t="s">
        <v>111</v>
      </c>
    </row>
    <row r="17" spans="1:45" ht="133.9" customHeight="1" x14ac:dyDescent="0.25">
      <c r="A17" s="11">
        <v>14</v>
      </c>
      <c r="B17" s="12">
        <v>263</v>
      </c>
      <c r="C17" s="13" t="s">
        <v>32</v>
      </c>
      <c r="D17" s="12">
        <v>65</v>
      </c>
      <c r="E17" s="13" t="s">
        <v>112</v>
      </c>
      <c r="F17" s="13">
        <v>1</v>
      </c>
      <c r="G17" s="14" t="s">
        <v>113</v>
      </c>
      <c r="H17" s="15" t="s">
        <v>98</v>
      </c>
      <c r="I17" s="15" t="s">
        <v>95</v>
      </c>
      <c r="J17" s="15" t="s">
        <v>96</v>
      </c>
      <c r="K17" s="15" t="s">
        <v>97</v>
      </c>
      <c r="L17" s="16" t="s">
        <v>30</v>
      </c>
      <c r="M17" s="16" t="s">
        <v>30</v>
      </c>
      <c r="N17" s="16" t="s">
        <v>30</v>
      </c>
      <c r="O17" s="16" t="s">
        <v>30</v>
      </c>
      <c r="P17" s="16" t="s">
        <v>30</v>
      </c>
      <c r="Q17" s="16" t="s">
        <v>30</v>
      </c>
      <c r="R17" s="16" t="s">
        <v>21</v>
      </c>
      <c r="S17" s="16">
        <v>0</v>
      </c>
      <c r="T17" s="16" t="s">
        <v>24</v>
      </c>
      <c r="U17" s="16" t="s">
        <v>21</v>
      </c>
      <c r="V17" s="16">
        <v>0</v>
      </c>
      <c r="W17" s="16" t="s">
        <v>24</v>
      </c>
      <c r="X17" s="17" t="s">
        <v>176</v>
      </c>
      <c r="Y17" s="16">
        <v>0.5</v>
      </c>
      <c r="Z17" s="16" t="s">
        <v>24</v>
      </c>
      <c r="AA17" s="17" t="s">
        <v>186</v>
      </c>
      <c r="AB17" s="16">
        <v>1</v>
      </c>
      <c r="AC17" s="16" t="s">
        <v>25</v>
      </c>
      <c r="AD17" s="16"/>
      <c r="AE17" s="16">
        <v>1</v>
      </c>
      <c r="AF17" s="16" t="s">
        <v>25</v>
      </c>
      <c r="AG17" s="16"/>
      <c r="AH17" s="18">
        <v>1</v>
      </c>
      <c r="AI17" s="16" t="s">
        <v>25</v>
      </c>
      <c r="AJ17" s="16"/>
      <c r="AK17" s="18">
        <v>1</v>
      </c>
      <c r="AL17" s="16" t="s">
        <v>25</v>
      </c>
      <c r="AM17" s="16"/>
      <c r="AN17" s="18">
        <v>1</v>
      </c>
      <c r="AO17" s="16" t="s">
        <v>25</v>
      </c>
      <c r="AP17" s="19">
        <v>44095</v>
      </c>
      <c r="AQ17" s="19"/>
      <c r="AR17" s="19">
        <v>44459</v>
      </c>
      <c r="AS17" s="12" t="s">
        <v>45</v>
      </c>
    </row>
    <row r="18" spans="1:45" ht="183" customHeight="1" x14ac:dyDescent="0.25">
      <c r="A18" s="11">
        <v>15</v>
      </c>
      <c r="B18" s="12">
        <v>263</v>
      </c>
      <c r="C18" s="13" t="s">
        <v>32</v>
      </c>
      <c r="D18" s="12">
        <v>65</v>
      </c>
      <c r="E18" s="13" t="s">
        <v>114</v>
      </c>
      <c r="F18" s="13">
        <v>1</v>
      </c>
      <c r="G18" s="14" t="s">
        <v>115</v>
      </c>
      <c r="H18" s="15" t="s">
        <v>116</v>
      </c>
      <c r="I18" s="15" t="s">
        <v>168</v>
      </c>
      <c r="J18" s="15" t="s">
        <v>117</v>
      </c>
      <c r="K18" s="15" t="s">
        <v>118</v>
      </c>
      <c r="L18" s="16" t="s">
        <v>30</v>
      </c>
      <c r="M18" s="16" t="s">
        <v>30</v>
      </c>
      <c r="N18" s="16" t="s">
        <v>30</v>
      </c>
      <c r="O18" s="16" t="s">
        <v>30</v>
      </c>
      <c r="P18" s="16" t="s">
        <v>30</v>
      </c>
      <c r="Q18" s="16" t="s">
        <v>30</v>
      </c>
      <c r="R18" s="17" t="s">
        <v>21</v>
      </c>
      <c r="S18" s="16">
        <v>0</v>
      </c>
      <c r="T18" s="16" t="s">
        <v>24</v>
      </c>
      <c r="U18" s="17" t="s">
        <v>119</v>
      </c>
      <c r="V18" s="16">
        <v>0.1</v>
      </c>
      <c r="W18" s="16" t="s">
        <v>24</v>
      </c>
      <c r="X18" s="17" t="s">
        <v>153</v>
      </c>
      <c r="Y18" s="16">
        <v>1</v>
      </c>
      <c r="Z18" s="16" t="s">
        <v>25</v>
      </c>
      <c r="AA18" s="16"/>
      <c r="AB18" s="16">
        <v>1</v>
      </c>
      <c r="AC18" s="16" t="s">
        <v>25</v>
      </c>
      <c r="AD18" s="16"/>
      <c r="AE18" s="16">
        <v>1</v>
      </c>
      <c r="AF18" s="16" t="s">
        <v>25</v>
      </c>
      <c r="AG18" s="16"/>
      <c r="AH18" s="18">
        <v>1</v>
      </c>
      <c r="AI18" s="16" t="s">
        <v>25</v>
      </c>
      <c r="AJ18" s="16"/>
      <c r="AK18" s="18">
        <v>1</v>
      </c>
      <c r="AL18" s="16" t="s">
        <v>25</v>
      </c>
      <c r="AM18" s="16"/>
      <c r="AN18" s="18">
        <v>1</v>
      </c>
      <c r="AO18" s="16" t="s">
        <v>25</v>
      </c>
      <c r="AP18" s="19">
        <v>44095</v>
      </c>
      <c r="AQ18" s="19"/>
      <c r="AR18" s="19">
        <v>44286</v>
      </c>
      <c r="AS18" s="12" t="s">
        <v>120</v>
      </c>
    </row>
    <row r="19" spans="1:45" ht="117" customHeight="1" x14ac:dyDescent="0.25">
      <c r="A19" s="11">
        <v>16</v>
      </c>
      <c r="B19" s="12">
        <v>263</v>
      </c>
      <c r="C19" s="13" t="s">
        <v>32</v>
      </c>
      <c r="D19" s="12">
        <v>65</v>
      </c>
      <c r="E19" s="13" t="s">
        <v>121</v>
      </c>
      <c r="F19" s="13">
        <v>1</v>
      </c>
      <c r="G19" s="14" t="s">
        <v>122</v>
      </c>
      <c r="H19" s="15" t="s">
        <v>123</v>
      </c>
      <c r="I19" s="15" t="s">
        <v>173</v>
      </c>
      <c r="J19" s="15" t="s">
        <v>117</v>
      </c>
      <c r="K19" s="15" t="s">
        <v>118</v>
      </c>
      <c r="L19" s="16" t="s">
        <v>30</v>
      </c>
      <c r="M19" s="16" t="s">
        <v>30</v>
      </c>
      <c r="N19" s="16" t="s">
        <v>30</v>
      </c>
      <c r="O19" s="16" t="s">
        <v>30</v>
      </c>
      <c r="P19" s="16" t="s">
        <v>30</v>
      </c>
      <c r="Q19" s="16" t="s">
        <v>30</v>
      </c>
      <c r="R19" s="17" t="s">
        <v>21</v>
      </c>
      <c r="S19" s="16">
        <v>0</v>
      </c>
      <c r="T19" s="16" t="s">
        <v>24</v>
      </c>
      <c r="U19" s="17" t="s">
        <v>21</v>
      </c>
      <c r="V19" s="16">
        <v>0</v>
      </c>
      <c r="W19" s="16" t="s">
        <v>24</v>
      </c>
      <c r="X19" s="17" t="s">
        <v>174</v>
      </c>
      <c r="Y19" s="16">
        <v>0</v>
      </c>
      <c r="Z19" s="16" t="s">
        <v>24</v>
      </c>
      <c r="AA19" s="17" t="s">
        <v>182</v>
      </c>
      <c r="AB19" s="16">
        <v>1</v>
      </c>
      <c r="AC19" s="16" t="s">
        <v>25</v>
      </c>
      <c r="AD19" s="16"/>
      <c r="AE19" s="16">
        <v>1</v>
      </c>
      <c r="AF19" s="16" t="s">
        <v>25</v>
      </c>
      <c r="AG19" s="16"/>
      <c r="AH19" s="18">
        <v>1</v>
      </c>
      <c r="AI19" s="16" t="s">
        <v>25</v>
      </c>
      <c r="AJ19" s="16"/>
      <c r="AK19" s="18">
        <v>1</v>
      </c>
      <c r="AL19" s="16" t="s">
        <v>25</v>
      </c>
      <c r="AM19" s="16"/>
      <c r="AN19" s="18">
        <v>1</v>
      </c>
      <c r="AO19" s="16" t="s">
        <v>25</v>
      </c>
      <c r="AP19" s="19">
        <v>44095</v>
      </c>
      <c r="AQ19" s="19"/>
      <c r="AR19" s="19">
        <v>44377</v>
      </c>
      <c r="AS19" s="12" t="s">
        <v>124</v>
      </c>
    </row>
    <row r="20" spans="1:45" ht="99.75" x14ac:dyDescent="0.25">
      <c r="A20" s="11">
        <v>17</v>
      </c>
      <c r="B20" s="12">
        <v>263</v>
      </c>
      <c r="C20" s="13" t="s">
        <v>32</v>
      </c>
      <c r="D20" s="12">
        <v>65</v>
      </c>
      <c r="E20" s="13" t="s">
        <v>125</v>
      </c>
      <c r="F20" s="13">
        <v>1</v>
      </c>
      <c r="G20" s="14" t="s">
        <v>126</v>
      </c>
      <c r="H20" s="15" t="s">
        <v>127</v>
      </c>
      <c r="I20" s="15" t="s">
        <v>128</v>
      </c>
      <c r="J20" s="15" t="s">
        <v>117</v>
      </c>
      <c r="K20" s="15" t="s">
        <v>118</v>
      </c>
      <c r="L20" s="16" t="s">
        <v>30</v>
      </c>
      <c r="M20" s="16" t="s">
        <v>30</v>
      </c>
      <c r="N20" s="16" t="s">
        <v>30</v>
      </c>
      <c r="O20" s="16" t="s">
        <v>30</v>
      </c>
      <c r="P20" s="16" t="s">
        <v>30</v>
      </c>
      <c r="Q20" s="16" t="s">
        <v>30</v>
      </c>
      <c r="R20" s="16" t="s">
        <v>21</v>
      </c>
      <c r="S20" s="16">
        <v>0</v>
      </c>
      <c r="T20" s="16" t="s">
        <v>24</v>
      </c>
      <c r="U20" s="16" t="s">
        <v>21</v>
      </c>
      <c r="V20" s="16">
        <v>0</v>
      </c>
      <c r="W20" s="16" t="s">
        <v>24</v>
      </c>
      <c r="X20" s="17" t="s">
        <v>169</v>
      </c>
      <c r="Y20" s="16">
        <v>1</v>
      </c>
      <c r="Z20" s="16" t="s">
        <v>25</v>
      </c>
      <c r="AA20" s="16"/>
      <c r="AB20" s="16">
        <v>1</v>
      </c>
      <c r="AC20" s="16" t="s">
        <v>25</v>
      </c>
      <c r="AD20" s="16"/>
      <c r="AE20" s="16">
        <v>1</v>
      </c>
      <c r="AF20" s="16" t="s">
        <v>25</v>
      </c>
      <c r="AG20" s="16"/>
      <c r="AH20" s="18">
        <v>1</v>
      </c>
      <c r="AI20" s="16" t="s">
        <v>25</v>
      </c>
      <c r="AJ20" s="16"/>
      <c r="AK20" s="18">
        <v>1</v>
      </c>
      <c r="AL20" s="16" t="s">
        <v>25</v>
      </c>
      <c r="AM20" s="16"/>
      <c r="AN20" s="18">
        <v>1</v>
      </c>
      <c r="AO20" s="16" t="s">
        <v>25</v>
      </c>
      <c r="AP20" s="19">
        <v>44095</v>
      </c>
      <c r="AQ20" s="19"/>
      <c r="AR20" s="19">
        <v>44377</v>
      </c>
      <c r="AS20" s="12" t="s">
        <v>102</v>
      </c>
    </row>
    <row r="21" spans="1:45" ht="112.15" customHeight="1" x14ac:dyDescent="0.25">
      <c r="A21" s="11">
        <v>18</v>
      </c>
      <c r="B21" s="12">
        <v>263</v>
      </c>
      <c r="C21" s="13" t="s">
        <v>32</v>
      </c>
      <c r="D21" s="12">
        <v>65</v>
      </c>
      <c r="E21" s="13" t="s">
        <v>129</v>
      </c>
      <c r="F21" s="13">
        <v>1</v>
      </c>
      <c r="G21" s="14" t="s">
        <v>170</v>
      </c>
      <c r="H21" s="15" t="s">
        <v>130</v>
      </c>
      <c r="I21" s="15" t="s">
        <v>171</v>
      </c>
      <c r="J21" s="15" t="s">
        <v>131</v>
      </c>
      <c r="K21" s="15" t="s">
        <v>132</v>
      </c>
      <c r="L21" s="16" t="s">
        <v>30</v>
      </c>
      <c r="M21" s="16" t="s">
        <v>30</v>
      </c>
      <c r="N21" s="16" t="s">
        <v>30</v>
      </c>
      <c r="O21" s="16" t="s">
        <v>30</v>
      </c>
      <c r="P21" s="16" t="s">
        <v>30</v>
      </c>
      <c r="Q21" s="16" t="s">
        <v>30</v>
      </c>
      <c r="R21" s="17" t="s">
        <v>133</v>
      </c>
      <c r="S21" s="16">
        <v>0</v>
      </c>
      <c r="T21" s="16" t="s">
        <v>24</v>
      </c>
      <c r="U21" s="16" t="s">
        <v>21</v>
      </c>
      <c r="V21" s="16">
        <v>0</v>
      </c>
      <c r="W21" s="16" t="s">
        <v>24</v>
      </c>
      <c r="X21" s="17" t="s">
        <v>172</v>
      </c>
      <c r="Y21" s="16">
        <v>1</v>
      </c>
      <c r="Z21" s="16" t="s">
        <v>25</v>
      </c>
      <c r="AA21" s="16"/>
      <c r="AB21" s="16">
        <v>1</v>
      </c>
      <c r="AC21" s="16" t="s">
        <v>25</v>
      </c>
      <c r="AD21" s="16"/>
      <c r="AE21" s="16">
        <v>1</v>
      </c>
      <c r="AF21" s="16" t="s">
        <v>25</v>
      </c>
      <c r="AG21" s="16"/>
      <c r="AH21" s="18">
        <v>1</v>
      </c>
      <c r="AI21" s="16" t="s">
        <v>25</v>
      </c>
      <c r="AJ21" s="16"/>
      <c r="AK21" s="18">
        <v>1</v>
      </c>
      <c r="AL21" s="16" t="s">
        <v>25</v>
      </c>
      <c r="AM21" s="16"/>
      <c r="AN21" s="18">
        <v>1</v>
      </c>
      <c r="AO21" s="16" t="s">
        <v>25</v>
      </c>
      <c r="AP21" s="19">
        <v>44095</v>
      </c>
      <c r="AQ21" s="19"/>
      <c r="AR21" s="19">
        <v>44316</v>
      </c>
      <c r="AS21" s="12" t="s">
        <v>92</v>
      </c>
    </row>
    <row r="22" spans="1:45" ht="226.15" customHeight="1" x14ac:dyDescent="0.25">
      <c r="A22" s="11">
        <v>19</v>
      </c>
      <c r="B22" s="12">
        <v>263</v>
      </c>
      <c r="C22" s="13" t="s">
        <v>32</v>
      </c>
      <c r="D22" s="12">
        <v>249</v>
      </c>
      <c r="E22" s="13" t="s">
        <v>29</v>
      </c>
      <c r="F22" s="13">
        <v>1</v>
      </c>
      <c r="G22" s="14" t="s">
        <v>134</v>
      </c>
      <c r="H22" s="15" t="s">
        <v>135</v>
      </c>
      <c r="I22" s="15" t="s">
        <v>136</v>
      </c>
      <c r="J22" s="15" t="s">
        <v>137</v>
      </c>
      <c r="K22" s="15" t="s">
        <v>138</v>
      </c>
      <c r="L22" s="16" t="s">
        <v>30</v>
      </c>
      <c r="M22" s="16" t="s">
        <v>30</v>
      </c>
      <c r="N22" s="16" t="s">
        <v>30</v>
      </c>
      <c r="O22" s="16" t="s">
        <v>30</v>
      </c>
      <c r="P22" s="16" t="s">
        <v>30</v>
      </c>
      <c r="Q22" s="16" t="s">
        <v>30</v>
      </c>
      <c r="R22" s="16" t="s">
        <v>30</v>
      </c>
      <c r="S22" s="16">
        <v>0</v>
      </c>
      <c r="T22" s="16" t="s">
        <v>24</v>
      </c>
      <c r="U22" s="16" t="s">
        <v>21</v>
      </c>
      <c r="V22" s="16">
        <v>0</v>
      </c>
      <c r="W22" s="16" t="s">
        <v>24</v>
      </c>
      <c r="X22" s="17" t="s">
        <v>177</v>
      </c>
      <c r="Y22" s="16">
        <v>0.25</v>
      </c>
      <c r="Z22" s="16" t="s">
        <v>24</v>
      </c>
      <c r="AA22" s="17" t="s">
        <v>192</v>
      </c>
      <c r="AB22" s="16">
        <v>0.5</v>
      </c>
      <c r="AC22" s="16" t="s">
        <v>24</v>
      </c>
      <c r="AD22" s="17" t="s">
        <v>196</v>
      </c>
      <c r="AE22" s="16">
        <v>0.75</v>
      </c>
      <c r="AF22" s="16" t="s">
        <v>24</v>
      </c>
      <c r="AG22" s="17" t="s">
        <v>277</v>
      </c>
      <c r="AH22" s="16">
        <v>1</v>
      </c>
      <c r="AI22" s="16" t="s">
        <v>25</v>
      </c>
      <c r="AJ22" s="17" t="s">
        <v>316</v>
      </c>
      <c r="AK22" s="18">
        <v>1</v>
      </c>
      <c r="AL22" s="16" t="s">
        <v>25</v>
      </c>
      <c r="AM22" s="17"/>
      <c r="AN22" s="18">
        <v>1</v>
      </c>
      <c r="AO22" s="16" t="s">
        <v>25</v>
      </c>
      <c r="AP22" s="19">
        <v>44182</v>
      </c>
      <c r="AQ22" s="19"/>
      <c r="AR22" s="19">
        <v>44546</v>
      </c>
      <c r="AS22" s="12" t="s">
        <v>139</v>
      </c>
    </row>
    <row r="23" spans="1:45" ht="157.9" customHeight="1" x14ac:dyDescent="0.25">
      <c r="A23" s="11">
        <v>20</v>
      </c>
      <c r="B23" s="12">
        <v>263</v>
      </c>
      <c r="C23" s="13" t="s">
        <v>201</v>
      </c>
      <c r="D23" s="12">
        <v>56</v>
      </c>
      <c r="E23" s="13" t="s">
        <v>23</v>
      </c>
      <c r="F23" s="13">
        <v>1</v>
      </c>
      <c r="G23" s="14" t="s">
        <v>265</v>
      </c>
      <c r="H23" s="15" t="s">
        <v>203</v>
      </c>
      <c r="I23" s="15" t="s">
        <v>214</v>
      </c>
      <c r="J23" s="15" t="s">
        <v>215</v>
      </c>
      <c r="K23" s="15" t="s">
        <v>216</v>
      </c>
      <c r="L23" s="16"/>
      <c r="M23" s="16"/>
      <c r="N23" s="16"/>
      <c r="O23" s="16"/>
      <c r="P23" s="16"/>
      <c r="Q23" s="16"/>
      <c r="R23" s="16"/>
      <c r="S23" s="16"/>
      <c r="T23" s="16"/>
      <c r="U23" s="16"/>
      <c r="V23" s="16"/>
      <c r="W23" s="16"/>
      <c r="X23" s="17"/>
      <c r="Y23" s="16"/>
      <c r="Z23" s="16"/>
      <c r="AA23" s="17"/>
      <c r="AB23" s="16"/>
      <c r="AC23" s="16"/>
      <c r="AD23" s="17"/>
      <c r="AE23" s="16"/>
      <c r="AF23" s="16" t="s">
        <v>24</v>
      </c>
      <c r="AG23" s="17" t="s">
        <v>278</v>
      </c>
      <c r="AH23" s="16">
        <v>1</v>
      </c>
      <c r="AI23" s="16" t="s">
        <v>25</v>
      </c>
      <c r="AJ23" s="17"/>
      <c r="AK23" s="18">
        <v>1</v>
      </c>
      <c r="AL23" s="16" t="s">
        <v>25</v>
      </c>
      <c r="AM23" s="17"/>
      <c r="AN23" s="18">
        <v>1</v>
      </c>
      <c r="AO23" s="16" t="s">
        <v>25</v>
      </c>
      <c r="AP23" s="19">
        <v>44488</v>
      </c>
      <c r="AQ23" s="19"/>
      <c r="AR23" s="19">
        <v>44592</v>
      </c>
      <c r="AS23" s="12" t="s">
        <v>256</v>
      </c>
    </row>
    <row r="24" spans="1:45" ht="120" customHeight="1" x14ac:dyDescent="0.25">
      <c r="A24" s="11">
        <v>21</v>
      </c>
      <c r="B24" s="12">
        <v>263</v>
      </c>
      <c r="C24" s="13" t="s">
        <v>201</v>
      </c>
      <c r="D24" s="12">
        <v>56</v>
      </c>
      <c r="E24" s="13" t="s">
        <v>23</v>
      </c>
      <c r="F24" s="13">
        <v>2</v>
      </c>
      <c r="G24" s="14" t="s">
        <v>265</v>
      </c>
      <c r="H24" s="15" t="s">
        <v>203</v>
      </c>
      <c r="I24" s="15" t="s">
        <v>217</v>
      </c>
      <c r="J24" s="15" t="s">
        <v>218</v>
      </c>
      <c r="K24" s="15" t="s">
        <v>219</v>
      </c>
      <c r="L24" s="16"/>
      <c r="M24" s="16"/>
      <c r="N24" s="16"/>
      <c r="O24" s="16"/>
      <c r="P24" s="16"/>
      <c r="Q24" s="16"/>
      <c r="R24" s="16"/>
      <c r="S24" s="16"/>
      <c r="T24" s="16"/>
      <c r="U24" s="16"/>
      <c r="V24" s="16"/>
      <c r="W24" s="16"/>
      <c r="X24" s="17"/>
      <c r="Y24" s="16"/>
      <c r="Z24" s="16"/>
      <c r="AA24" s="17"/>
      <c r="AB24" s="16"/>
      <c r="AC24" s="16"/>
      <c r="AD24" s="17"/>
      <c r="AE24" s="16"/>
      <c r="AF24" s="16" t="s">
        <v>24</v>
      </c>
      <c r="AG24" s="17" t="s">
        <v>279</v>
      </c>
      <c r="AH24" s="16">
        <v>1</v>
      </c>
      <c r="AI24" s="16" t="s">
        <v>25</v>
      </c>
      <c r="AJ24" s="17"/>
      <c r="AK24" s="18">
        <v>1</v>
      </c>
      <c r="AL24" s="16" t="s">
        <v>25</v>
      </c>
      <c r="AM24" s="17"/>
      <c r="AN24" s="18">
        <v>1</v>
      </c>
      <c r="AO24" s="16" t="s">
        <v>25</v>
      </c>
      <c r="AP24" s="19">
        <v>44488</v>
      </c>
      <c r="AQ24" s="19"/>
      <c r="AR24" s="19">
        <v>44592</v>
      </c>
      <c r="AS24" s="12" t="s">
        <v>256</v>
      </c>
    </row>
    <row r="25" spans="1:45" ht="120" customHeight="1" x14ac:dyDescent="0.25">
      <c r="A25" s="11">
        <v>22</v>
      </c>
      <c r="B25" s="12">
        <v>263</v>
      </c>
      <c r="C25" s="13" t="s">
        <v>201</v>
      </c>
      <c r="D25" s="12">
        <v>56</v>
      </c>
      <c r="E25" s="13" t="s">
        <v>23</v>
      </c>
      <c r="F25" s="13">
        <v>3</v>
      </c>
      <c r="G25" s="14" t="s">
        <v>265</v>
      </c>
      <c r="H25" s="15" t="s">
        <v>203</v>
      </c>
      <c r="I25" s="15" t="s">
        <v>220</v>
      </c>
      <c r="J25" s="15" t="s">
        <v>221</v>
      </c>
      <c r="K25" s="15" t="s">
        <v>222</v>
      </c>
      <c r="L25" s="16"/>
      <c r="M25" s="16"/>
      <c r="N25" s="16"/>
      <c r="O25" s="16"/>
      <c r="P25" s="16"/>
      <c r="Q25" s="16"/>
      <c r="R25" s="16"/>
      <c r="S25" s="16"/>
      <c r="T25" s="16"/>
      <c r="U25" s="16"/>
      <c r="V25" s="16"/>
      <c r="W25" s="16"/>
      <c r="X25" s="17"/>
      <c r="Y25" s="16"/>
      <c r="Z25" s="16"/>
      <c r="AA25" s="17"/>
      <c r="AB25" s="16"/>
      <c r="AC25" s="16"/>
      <c r="AD25" s="17"/>
      <c r="AE25" s="16"/>
      <c r="AF25" s="16" t="s">
        <v>24</v>
      </c>
      <c r="AG25" s="17" t="s">
        <v>290</v>
      </c>
      <c r="AH25" s="16">
        <v>0.75</v>
      </c>
      <c r="AI25" s="16" t="s">
        <v>24</v>
      </c>
      <c r="AJ25" s="17" t="s">
        <v>317</v>
      </c>
      <c r="AK25" s="16">
        <v>1</v>
      </c>
      <c r="AL25" s="16" t="s">
        <v>25</v>
      </c>
      <c r="AM25" s="17"/>
      <c r="AN25" s="16">
        <v>1</v>
      </c>
      <c r="AO25" s="16" t="s">
        <v>25</v>
      </c>
      <c r="AP25" s="19">
        <v>44488</v>
      </c>
      <c r="AQ25" s="19"/>
      <c r="AR25" s="19">
        <v>44592</v>
      </c>
      <c r="AS25" s="12" t="s">
        <v>256</v>
      </c>
    </row>
    <row r="26" spans="1:45" ht="120" customHeight="1" x14ac:dyDescent="0.25">
      <c r="A26" s="11">
        <v>23</v>
      </c>
      <c r="B26" s="12">
        <v>263</v>
      </c>
      <c r="C26" s="13" t="s">
        <v>201</v>
      </c>
      <c r="D26" s="12">
        <v>56</v>
      </c>
      <c r="E26" s="13" t="s">
        <v>23</v>
      </c>
      <c r="F26" s="13">
        <v>4</v>
      </c>
      <c r="G26" s="14" t="s">
        <v>266</v>
      </c>
      <c r="H26" s="15" t="s">
        <v>204</v>
      </c>
      <c r="I26" s="15" t="s">
        <v>223</v>
      </c>
      <c r="J26" s="15" t="s">
        <v>221</v>
      </c>
      <c r="K26" s="15" t="s">
        <v>224</v>
      </c>
      <c r="L26" s="16"/>
      <c r="M26" s="16"/>
      <c r="N26" s="16"/>
      <c r="O26" s="16"/>
      <c r="P26" s="16"/>
      <c r="Q26" s="16"/>
      <c r="R26" s="16"/>
      <c r="S26" s="16"/>
      <c r="T26" s="16"/>
      <c r="U26" s="16"/>
      <c r="V26" s="16"/>
      <c r="W26" s="16"/>
      <c r="X26" s="17"/>
      <c r="Y26" s="16"/>
      <c r="Z26" s="16"/>
      <c r="AA26" s="17"/>
      <c r="AB26" s="16"/>
      <c r="AC26" s="16"/>
      <c r="AD26" s="17"/>
      <c r="AE26" s="16"/>
      <c r="AF26" s="16" t="s">
        <v>24</v>
      </c>
      <c r="AG26" s="17" t="s">
        <v>291</v>
      </c>
      <c r="AH26" s="16">
        <v>0.75</v>
      </c>
      <c r="AI26" s="16" t="s">
        <v>24</v>
      </c>
      <c r="AJ26" s="17" t="s">
        <v>318</v>
      </c>
      <c r="AK26" s="16">
        <v>1</v>
      </c>
      <c r="AL26" s="16" t="s">
        <v>25</v>
      </c>
      <c r="AM26" s="17"/>
      <c r="AN26" s="16">
        <v>1</v>
      </c>
      <c r="AO26" s="16" t="s">
        <v>25</v>
      </c>
      <c r="AP26" s="19">
        <v>44488</v>
      </c>
      <c r="AQ26" s="19"/>
      <c r="AR26" s="19">
        <v>44592</v>
      </c>
      <c r="AS26" s="12" t="s">
        <v>256</v>
      </c>
    </row>
    <row r="27" spans="1:45" ht="120" customHeight="1" x14ac:dyDescent="0.25">
      <c r="A27" s="11">
        <v>24</v>
      </c>
      <c r="B27" s="12">
        <v>263</v>
      </c>
      <c r="C27" s="13" t="s">
        <v>201</v>
      </c>
      <c r="D27" s="12">
        <v>56</v>
      </c>
      <c r="E27" s="13" t="s">
        <v>23</v>
      </c>
      <c r="F27" s="13">
        <v>5</v>
      </c>
      <c r="G27" s="14" t="s">
        <v>266</v>
      </c>
      <c r="H27" s="15" t="s">
        <v>204</v>
      </c>
      <c r="I27" s="15" t="s">
        <v>292</v>
      </c>
      <c r="J27" s="15" t="s">
        <v>131</v>
      </c>
      <c r="K27" s="15" t="s">
        <v>225</v>
      </c>
      <c r="L27" s="16"/>
      <c r="M27" s="16"/>
      <c r="N27" s="16"/>
      <c r="O27" s="16"/>
      <c r="P27" s="16"/>
      <c r="Q27" s="16"/>
      <c r="R27" s="16"/>
      <c r="S27" s="16"/>
      <c r="T27" s="16"/>
      <c r="U27" s="16"/>
      <c r="V27" s="16"/>
      <c r="W27" s="16"/>
      <c r="X27" s="17"/>
      <c r="Y27" s="16"/>
      <c r="Z27" s="16"/>
      <c r="AA27" s="17"/>
      <c r="AB27" s="16"/>
      <c r="AC27" s="16"/>
      <c r="AD27" s="17"/>
      <c r="AE27" s="16"/>
      <c r="AF27" s="16" t="s">
        <v>24</v>
      </c>
      <c r="AG27" s="17" t="s">
        <v>293</v>
      </c>
      <c r="AH27" s="16">
        <v>0.75</v>
      </c>
      <c r="AI27" s="16" t="s">
        <v>24</v>
      </c>
      <c r="AJ27" s="17" t="s">
        <v>322</v>
      </c>
      <c r="AK27" s="18">
        <v>1</v>
      </c>
      <c r="AL27" s="16" t="s">
        <v>25</v>
      </c>
      <c r="AM27" s="17"/>
      <c r="AN27" s="18">
        <v>1</v>
      </c>
      <c r="AO27" s="16" t="s">
        <v>25</v>
      </c>
      <c r="AP27" s="19">
        <v>44488</v>
      </c>
      <c r="AQ27" s="19"/>
      <c r="AR27" s="19">
        <v>44620</v>
      </c>
      <c r="AS27" s="12" t="s">
        <v>257</v>
      </c>
    </row>
    <row r="28" spans="1:45" ht="120" customHeight="1" x14ac:dyDescent="0.25">
      <c r="A28" s="11">
        <v>25</v>
      </c>
      <c r="B28" s="12">
        <v>263</v>
      </c>
      <c r="C28" s="13" t="s">
        <v>201</v>
      </c>
      <c r="D28" s="12">
        <v>56</v>
      </c>
      <c r="E28" s="13" t="s">
        <v>23</v>
      </c>
      <c r="F28" s="13">
        <v>6</v>
      </c>
      <c r="G28" s="14" t="s">
        <v>280</v>
      </c>
      <c r="H28" s="15" t="s">
        <v>205</v>
      </c>
      <c r="I28" s="15" t="s">
        <v>281</v>
      </c>
      <c r="J28" s="15" t="s">
        <v>226</v>
      </c>
      <c r="K28" s="15" t="s">
        <v>227</v>
      </c>
      <c r="L28" s="16"/>
      <c r="M28" s="16"/>
      <c r="N28" s="16"/>
      <c r="O28" s="16"/>
      <c r="P28" s="16"/>
      <c r="Q28" s="16"/>
      <c r="R28" s="16"/>
      <c r="S28" s="16"/>
      <c r="T28" s="16"/>
      <c r="U28" s="16"/>
      <c r="V28" s="16"/>
      <c r="W28" s="16"/>
      <c r="X28" s="17"/>
      <c r="Y28" s="16"/>
      <c r="Z28" s="16"/>
      <c r="AA28" s="17"/>
      <c r="AB28" s="16"/>
      <c r="AC28" s="16"/>
      <c r="AD28" s="17"/>
      <c r="AE28" s="16"/>
      <c r="AF28" s="16" t="s">
        <v>24</v>
      </c>
      <c r="AG28" s="17" t="s">
        <v>282</v>
      </c>
      <c r="AH28" s="16">
        <v>1</v>
      </c>
      <c r="AI28" s="16" t="s">
        <v>25</v>
      </c>
      <c r="AJ28" s="17"/>
      <c r="AK28" s="18">
        <v>1</v>
      </c>
      <c r="AL28" s="16" t="s">
        <v>25</v>
      </c>
      <c r="AM28" s="17"/>
      <c r="AN28" s="18">
        <v>1</v>
      </c>
      <c r="AO28" s="16" t="s">
        <v>25</v>
      </c>
      <c r="AP28" s="19">
        <v>44488</v>
      </c>
      <c r="AQ28" s="19"/>
      <c r="AR28" s="19">
        <v>44712</v>
      </c>
      <c r="AS28" s="12" t="s">
        <v>258</v>
      </c>
    </row>
    <row r="29" spans="1:45" ht="120" customHeight="1" x14ac:dyDescent="0.25">
      <c r="A29" s="11">
        <v>26</v>
      </c>
      <c r="B29" s="12">
        <v>263</v>
      </c>
      <c r="C29" s="13" t="s">
        <v>201</v>
      </c>
      <c r="D29" s="12">
        <v>56</v>
      </c>
      <c r="E29" s="13" t="s">
        <v>23</v>
      </c>
      <c r="F29" s="13">
        <v>7</v>
      </c>
      <c r="G29" s="14" t="s">
        <v>280</v>
      </c>
      <c r="H29" s="15" t="s">
        <v>205</v>
      </c>
      <c r="I29" s="15" t="s">
        <v>295</v>
      </c>
      <c r="J29" s="15" t="s">
        <v>228</v>
      </c>
      <c r="K29" s="15" t="s">
        <v>229</v>
      </c>
      <c r="L29" s="16"/>
      <c r="M29" s="16"/>
      <c r="N29" s="16"/>
      <c r="O29" s="16"/>
      <c r="P29" s="16"/>
      <c r="Q29" s="16"/>
      <c r="R29" s="16"/>
      <c r="S29" s="16"/>
      <c r="T29" s="16"/>
      <c r="U29" s="16"/>
      <c r="V29" s="16"/>
      <c r="W29" s="16"/>
      <c r="X29" s="17"/>
      <c r="Y29" s="16"/>
      <c r="Z29" s="16"/>
      <c r="AA29" s="17"/>
      <c r="AB29" s="16"/>
      <c r="AC29" s="16"/>
      <c r="AD29" s="17"/>
      <c r="AE29" s="16"/>
      <c r="AF29" s="16" t="s">
        <v>24</v>
      </c>
      <c r="AG29" s="17" t="s">
        <v>296</v>
      </c>
      <c r="AH29" s="16">
        <v>0.75</v>
      </c>
      <c r="AI29" s="16" t="s">
        <v>24</v>
      </c>
      <c r="AJ29" s="17" t="s">
        <v>319</v>
      </c>
      <c r="AK29" s="18">
        <v>1</v>
      </c>
      <c r="AL29" s="16" t="s">
        <v>25</v>
      </c>
      <c r="AM29" s="17" t="s">
        <v>350</v>
      </c>
      <c r="AN29" s="18">
        <v>1</v>
      </c>
      <c r="AO29" s="16" t="s">
        <v>25</v>
      </c>
      <c r="AP29" s="19">
        <v>44488</v>
      </c>
      <c r="AQ29" s="19"/>
      <c r="AR29" s="19">
        <v>44742</v>
      </c>
      <c r="AS29" s="12" t="s">
        <v>258</v>
      </c>
    </row>
    <row r="30" spans="1:45" ht="120" customHeight="1" x14ac:dyDescent="0.25">
      <c r="A30" s="11">
        <v>27</v>
      </c>
      <c r="B30" s="12">
        <v>263</v>
      </c>
      <c r="C30" s="13" t="s">
        <v>201</v>
      </c>
      <c r="D30" s="12">
        <v>56</v>
      </c>
      <c r="E30" s="13" t="s">
        <v>23</v>
      </c>
      <c r="F30" s="13">
        <v>8</v>
      </c>
      <c r="G30" s="14" t="s">
        <v>297</v>
      </c>
      <c r="H30" s="15" t="s">
        <v>205</v>
      </c>
      <c r="I30" s="15" t="s">
        <v>298</v>
      </c>
      <c r="J30" s="15" t="s">
        <v>230</v>
      </c>
      <c r="K30" s="15" t="s">
        <v>231</v>
      </c>
      <c r="L30" s="16"/>
      <c r="M30" s="16"/>
      <c r="N30" s="16"/>
      <c r="O30" s="16"/>
      <c r="P30" s="16"/>
      <c r="Q30" s="16"/>
      <c r="R30" s="16"/>
      <c r="S30" s="16"/>
      <c r="T30" s="16"/>
      <c r="U30" s="16"/>
      <c r="V30" s="16"/>
      <c r="W30" s="16"/>
      <c r="X30" s="17"/>
      <c r="Y30" s="16"/>
      <c r="Z30" s="16"/>
      <c r="AA30" s="17"/>
      <c r="AB30" s="16"/>
      <c r="AC30" s="16"/>
      <c r="AD30" s="17"/>
      <c r="AE30" s="16"/>
      <c r="AF30" s="16" t="s">
        <v>24</v>
      </c>
      <c r="AG30" s="17" t="s">
        <v>299</v>
      </c>
      <c r="AH30" s="16">
        <v>0.15</v>
      </c>
      <c r="AI30" s="16" t="s">
        <v>24</v>
      </c>
      <c r="AJ30" s="17" t="s">
        <v>320</v>
      </c>
      <c r="AK30" s="16">
        <v>1</v>
      </c>
      <c r="AL30" s="16" t="s">
        <v>25</v>
      </c>
      <c r="AM30" s="17"/>
      <c r="AN30" s="16">
        <v>1</v>
      </c>
      <c r="AO30" s="16" t="s">
        <v>25</v>
      </c>
      <c r="AP30" s="19">
        <v>44488</v>
      </c>
      <c r="AQ30" s="19"/>
      <c r="AR30" s="19">
        <v>44742</v>
      </c>
      <c r="AS30" s="12" t="s">
        <v>259</v>
      </c>
    </row>
    <row r="31" spans="1:45" ht="120" customHeight="1" x14ac:dyDescent="0.25">
      <c r="A31" s="11">
        <v>28</v>
      </c>
      <c r="B31" s="12">
        <v>263</v>
      </c>
      <c r="C31" s="13" t="s">
        <v>201</v>
      </c>
      <c r="D31" s="12">
        <v>56</v>
      </c>
      <c r="E31" s="13" t="s">
        <v>27</v>
      </c>
      <c r="F31" s="13">
        <v>1</v>
      </c>
      <c r="G31" s="14" t="s">
        <v>267</v>
      </c>
      <c r="H31" s="15" t="s">
        <v>206</v>
      </c>
      <c r="I31" s="15" t="s">
        <v>283</v>
      </c>
      <c r="J31" s="15" t="s">
        <v>232</v>
      </c>
      <c r="K31" s="15" t="s">
        <v>233</v>
      </c>
      <c r="L31" s="16"/>
      <c r="M31" s="16"/>
      <c r="N31" s="16"/>
      <c r="O31" s="16"/>
      <c r="P31" s="16"/>
      <c r="Q31" s="16"/>
      <c r="R31" s="16"/>
      <c r="S31" s="16"/>
      <c r="T31" s="16"/>
      <c r="U31" s="16"/>
      <c r="V31" s="16"/>
      <c r="W31" s="16"/>
      <c r="X31" s="17"/>
      <c r="Y31" s="16"/>
      <c r="Z31" s="16"/>
      <c r="AA31" s="17"/>
      <c r="AB31" s="16"/>
      <c r="AC31" s="16"/>
      <c r="AD31" s="17"/>
      <c r="AE31" s="16"/>
      <c r="AF31" s="16" t="s">
        <v>24</v>
      </c>
      <c r="AG31" s="17" t="s">
        <v>285</v>
      </c>
      <c r="AH31" s="16">
        <v>1</v>
      </c>
      <c r="AI31" s="16" t="s">
        <v>25</v>
      </c>
      <c r="AJ31" s="17"/>
      <c r="AK31" s="18">
        <v>1</v>
      </c>
      <c r="AL31" s="16" t="s">
        <v>25</v>
      </c>
      <c r="AM31" s="17"/>
      <c r="AN31" s="18">
        <v>1</v>
      </c>
      <c r="AO31" s="16" t="s">
        <v>25</v>
      </c>
      <c r="AP31" s="19">
        <v>44488</v>
      </c>
      <c r="AQ31" s="19"/>
      <c r="AR31" s="19">
        <v>44561</v>
      </c>
      <c r="AS31" s="12" t="s">
        <v>22</v>
      </c>
    </row>
    <row r="32" spans="1:45" ht="120" customHeight="1" x14ac:dyDescent="0.25">
      <c r="A32" s="11">
        <v>29</v>
      </c>
      <c r="B32" s="12">
        <v>263</v>
      </c>
      <c r="C32" s="13" t="s">
        <v>201</v>
      </c>
      <c r="D32" s="12">
        <v>56</v>
      </c>
      <c r="E32" s="13" t="s">
        <v>27</v>
      </c>
      <c r="F32" s="13">
        <v>2</v>
      </c>
      <c r="G32" s="14" t="s">
        <v>267</v>
      </c>
      <c r="H32" s="15" t="s">
        <v>207</v>
      </c>
      <c r="I32" s="15" t="s">
        <v>234</v>
      </c>
      <c r="J32" s="15" t="s">
        <v>235</v>
      </c>
      <c r="K32" s="12" t="s">
        <v>275</v>
      </c>
      <c r="L32" s="16"/>
      <c r="M32" s="16"/>
      <c r="N32" s="16"/>
      <c r="O32" s="16"/>
      <c r="P32" s="16"/>
      <c r="Q32" s="16"/>
      <c r="R32" s="16"/>
      <c r="S32" s="16"/>
      <c r="T32" s="16"/>
      <c r="U32" s="16"/>
      <c r="V32" s="16"/>
      <c r="W32" s="16"/>
      <c r="X32" s="17"/>
      <c r="Y32" s="16"/>
      <c r="Z32" s="16"/>
      <c r="AA32" s="17"/>
      <c r="AB32" s="16"/>
      <c r="AC32" s="16"/>
      <c r="AD32" s="17"/>
      <c r="AE32" s="16"/>
      <c r="AF32" s="16" t="s">
        <v>24</v>
      </c>
      <c r="AG32" s="17" t="s">
        <v>284</v>
      </c>
      <c r="AH32" s="16">
        <v>1</v>
      </c>
      <c r="AI32" s="16" t="s">
        <v>25</v>
      </c>
      <c r="AJ32" s="17"/>
      <c r="AK32" s="18">
        <v>1</v>
      </c>
      <c r="AL32" s="16" t="s">
        <v>25</v>
      </c>
      <c r="AM32" s="17"/>
      <c r="AN32" s="18">
        <v>1</v>
      </c>
      <c r="AO32" s="16" t="s">
        <v>25</v>
      </c>
      <c r="AP32" s="19">
        <v>44488</v>
      </c>
      <c r="AQ32" s="19"/>
      <c r="AR32" s="19">
        <v>44849</v>
      </c>
      <c r="AS32" s="12" t="s">
        <v>260</v>
      </c>
    </row>
    <row r="33" spans="1:45" ht="120" customHeight="1" x14ac:dyDescent="0.25">
      <c r="A33" s="20">
        <v>30</v>
      </c>
      <c r="B33" s="21">
        <v>263</v>
      </c>
      <c r="C33" s="22" t="s">
        <v>201</v>
      </c>
      <c r="D33" s="21">
        <v>56</v>
      </c>
      <c r="E33" s="22" t="s">
        <v>27</v>
      </c>
      <c r="F33" s="22">
        <v>3</v>
      </c>
      <c r="G33" s="23" t="s">
        <v>267</v>
      </c>
      <c r="H33" s="24" t="s">
        <v>208</v>
      </c>
      <c r="I33" s="24" t="s">
        <v>236</v>
      </c>
      <c r="J33" s="24" t="s">
        <v>237</v>
      </c>
      <c r="K33" s="24" t="s">
        <v>238</v>
      </c>
      <c r="L33" s="25"/>
      <c r="M33" s="25"/>
      <c r="N33" s="25"/>
      <c r="O33" s="25"/>
      <c r="P33" s="25"/>
      <c r="Q33" s="25"/>
      <c r="R33" s="25"/>
      <c r="S33" s="25"/>
      <c r="T33" s="25"/>
      <c r="U33" s="25"/>
      <c r="V33" s="25"/>
      <c r="W33" s="25"/>
      <c r="X33" s="26"/>
      <c r="Y33" s="25"/>
      <c r="Z33" s="25"/>
      <c r="AA33" s="26"/>
      <c r="AB33" s="25"/>
      <c r="AC33" s="25"/>
      <c r="AD33" s="26"/>
      <c r="AE33" s="25"/>
      <c r="AF33" s="25" t="s">
        <v>24</v>
      </c>
      <c r="AG33" s="25" t="s">
        <v>21</v>
      </c>
      <c r="AH33" s="25">
        <v>0</v>
      </c>
      <c r="AI33" s="25" t="s">
        <v>24</v>
      </c>
      <c r="AJ33" s="26" t="s">
        <v>311</v>
      </c>
      <c r="AK33" s="25">
        <v>0.1</v>
      </c>
      <c r="AL33" s="25" t="s">
        <v>24</v>
      </c>
      <c r="AM33" s="25" t="s">
        <v>21</v>
      </c>
      <c r="AN33" s="25">
        <v>0</v>
      </c>
      <c r="AO33" s="25" t="s">
        <v>24</v>
      </c>
      <c r="AP33" s="27">
        <v>44488</v>
      </c>
      <c r="AQ33" s="27"/>
      <c r="AR33" s="27">
        <v>44849</v>
      </c>
      <c r="AS33" s="21" t="s">
        <v>26</v>
      </c>
    </row>
    <row r="34" spans="1:45" ht="120" customHeight="1" x14ac:dyDescent="0.25">
      <c r="A34" s="20">
        <v>31</v>
      </c>
      <c r="B34" s="21">
        <v>263</v>
      </c>
      <c r="C34" s="22" t="s">
        <v>201</v>
      </c>
      <c r="D34" s="21">
        <v>56</v>
      </c>
      <c r="E34" s="22" t="s">
        <v>27</v>
      </c>
      <c r="F34" s="22">
        <v>4</v>
      </c>
      <c r="G34" s="23" t="s">
        <v>267</v>
      </c>
      <c r="H34" s="24" t="s">
        <v>208</v>
      </c>
      <c r="I34" s="24" t="s">
        <v>239</v>
      </c>
      <c r="J34" s="24" t="s">
        <v>240</v>
      </c>
      <c r="K34" s="24" t="s">
        <v>241</v>
      </c>
      <c r="L34" s="25"/>
      <c r="M34" s="25"/>
      <c r="N34" s="25"/>
      <c r="O34" s="25"/>
      <c r="P34" s="25"/>
      <c r="Q34" s="25"/>
      <c r="R34" s="25"/>
      <c r="S34" s="25"/>
      <c r="T34" s="25"/>
      <c r="U34" s="25"/>
      <c r="V34" s="25"/>
      <c r="W34" s="25"/>
      <c r="X34" s="26"/>
      <c r="Y34" s="25"/>
      <c r="Z34" s="25"/>
      <c r="AA34" s="26"/>
      <c r="AB34" s="25"/>
      <c r="AC34" s="25"/>
      <c r="AD34" s="26"/>
      <c r="AE34" s="25"/>
      <c r="AF34" s="25" t="s">
        <v>24</v>
      </c>
      <c r="AG34" s="25" t="s">
        <v>21</v>
      </c>
      <c r="AH34" s="25">
        <v>0</v>
      </c>
      <c r="AI34" s="25" t="s">
        <v>24</v>
      </c>
      <c r="AJ34" s="26" t="s">
        <v>312</v>
      </c>
      <c r="AK34" s="25">
        <v>0.1</v>
      </c>
      <c r="AL34" s="25" t="s">
        <v>24</v>
      </c>
      <c r="AM34" s="26" t="s">
        <v>349</v>
      </c>
      <c r="AN34" s="25">
        <v>0.7</v>
      </c>
      <c r="AO34" s="25" t="s">
        <v>24</v>
      </c>
      <c r="AP34" s="27">
        <v>44488</v>
      </c>
      <c r="AQ34" s="27"/>
      <c r="AR34" s="27">
        <v>44849</v>
      </c>
      <c r="AS34" s="21" t="s">
        <v>26</v>
      </c>
    </row>
    <row r="35" spans="1:45" ht="120" customHeight="1" x14ac:dyDescent="0.25">
      <c r="A35" s="11">
        <v>32</v>
      </c>
      <c r="B35" s="12">
        <v>263</v>
      </c>
      <c r="C35" s="13" t="s">
        <v>201</v>
      </c>
      <c r="D35" s="12">
        <v>56</v>
      </c>
      <c r="E35" s="13" t="s">
        <v>53</v>
      </c>
      <c r="F35" s="13">
        <v>1</v>
      </c>
      <c r="G35" s="14" t="s">
        <v>268</v>
      </c>
      <c r="H35" s="15" t="s">
        <v>209</v>
      </c>
      <c r="I35" s="15" t="s">
        <v>286</v>
      </c>
      <c r="J35" s="15" t="s">
        <v>242</v>
      </c>
      <c r="K35" s="15" t="s">
        <v>243</v>
      </c>
      <c r="L35" s="16"/>
      <c r="M35" s="16"/>
      <c r="N35" s="16"/>
      <c r="O35" s="16"/>
      <c r="P35" s="16"/>
      <c r="Q35" s="16"/>
      <c r="R35" s="16"/>
      <c r="S35" s="16"/>
      <c r="T35" s="16"/>
      <c r="U35" s="16"/>
      <c r="V35" s="16"/>
      <c r="W35" s="16"/>
      <c r="X35" s="17"/>
      <c r="Y35" s="16"/>
      <c r="Z35" s="16"/>
      <c r="AA35" s="17"/>
      <c r="AB35" s="16"/>
      <c r="AC35" s="16"/>
      <c r="AD35" s="17"/>
      <c r="AE35" s="16"/>
      <c r="AF35" s="16" t="s">
        <v>24</v>
      </c>
      <c r="AG35" s="17" t="s">
        <v>287</v>
      </c>
      <c r="AH35" s="16">
        <v>1</v>
      </c>
      <c r="AI35" s="16" t="s">
        <v>25</v>
      </c>
      <c r="AJ35" s="17"/>
      <c r="AK35" s="18">
        <v>1</v>
      </c>
      <c r="AL35" s="16" t="s">
        <v>25</v>
      </c>
      <c r="AM35" s="17"/>
      <c r="AN35" s="18">
        <v>1</v>
      </c>
      <c r="AO35" s="16" t="s">
        <v>25</v>
      </c>
      <c r="AP35" s="19">
        <v>44488</v>
      </c>
      <c r="AQ35" s="19"/>
      <c r="AR35" s="19">
        <v>44681</v>
      </c>
      <c r="AS35" s="12" t="s">
        <v>261</v>
      </c>
    </row>
    <row r="36" spans="1:45" ht="120" customHeight="1" x14ac:dyDescent="0.25">
      <c r="A36" s="11">
        <v>33</v>
      </c>
      <c r="B36" s="12">
        <v>263</v>
      </c>
      <c r="C36" s="13" t="s">
        <v>201</v>
      </c>
      <c r="D36" s="12">
        <v>56</v>
      </c>
      <c r="E36" s="13" t="s">
        <v>53</v>
      </c>
      <c r="F36" s="13">
        <v>2</v>
      </c>
      <c r="G36" s="14" t="s">
        <v>268</v>
      </c>
      <c r="H36" s="15" t="s">
        <v>209</v>
      </c>
      <c r="I36" s="15" t="s">
        <v>300</v>
      </c>
      <c r="J36" s="15" t="s">
        <v>244</v>
      </c>
      <c r="K36" s="15" t="s">
        <v>245</v>
      </c>
      <c r="L36" s="16"/>
      <c r="M36" s="16"/>
      <c r="N36" s="16"/>
      <c r="O36" s="16"/>
      <c r="P36" s="16"/>
      <c r="Q36" s="16"/>
      <c r="R36" s="16"/>
      <c r="S36" s="16"/>
      <c r="T36" s="16"/>
      <c r="U36" s="16"/>
      <c r="V36" s="16"/>
      <c r="W36" s="16"/>
      <c r="X36" s="17"/>
      <c r="Y36" s="16"/>
      <c r="Z36" s="16"/>
      <c r="AA36" s="17"/>
      <c r="AB36" s="16"/>
      <c r="AC36" s="16"/>
      <c r="AD36" s="17"/>
      <c r="AE36" s="16"/>
      <c r="AF36" s="16" t="s">
        <v>24</v>
      </c>
      <c r="AG36" s="17" t="s">
        <v>301</v>
      </c>
      <c r="AH36" s="16">
        <f>1/2</f>
        <v>0.5</v>
      </c>
      <c r="AI36" s="16" t="s">
        <v>24</v>
      </c>
      <c r="AJ36" s="17" t="s">
        <v>321</v>
      </c>
      <c r="AK36" s="16">
        <f>2/2</f>
        <v>1</v>
      </c>
      <c r="AL36" s="16" t="s">
        <v>25</v>
      </c>
      <c r="AM36" s="17"/>
      <c r="AN36" s="16">
        <f>2/2</f>
        <v>1</v>
      </c>
      <c r="AO36" s="16" t="s">
        <v>25</v>
      </c>
      <c r="AP36" s="19">
        <v>44488</v>
      </c>
      <c r="AQ36" s="19"/>
      <c r="AR36" s="19">
        <v>44847</v>
      </c>
      <c r="AS36" s="12" t="s">
        <v>262</v>
      </c>
    </row>
    <row r="37" spans="1:45" ht="120" customHeight="1" x14ac:dyDescent="0.25">
      <c r="A37" s="20">
        <v>34</v>
      </c>
      <c r="B37" s="21">
        <v>263</v>
      </c>
      <c r="C37" s="22" t="s">
        <v>201</v>
      </c>
      <c r="D37" s="21">
        <v>56</v>
      </c>
      <c r="E37" s="22" t="s">
        <v>53</v>
      </c>
      <c r="F37" s="22">
        <v>3</v>
      </c>
      <c r="G37" s="23" t="s">
        <v>268</v>
      </c>
      <c r="H37" s="24" t="s">
        <v>209</v>
      </c>
      <c r="I37" s="24" t="s">
        <v>246</v>
      </c>
      <c r="J37" s="24" t="s">
        <v>247</v>
      </c>
      <c r="K37" s="24" t="s">
        <v>248</v>
      </c>
      <c r="L37" s="25"/>
      <c r="M37" s="25"/>
      <c r="N37" s="25"/>
      <c r="O37" s="25"/>
      <c r="P37" s="25"/>
      <c r="Q37" s="25"/>
      <c r="R37" s="25"/>
      <c r="S37" s="25"/>
      <c r="T37" s="25"/>
      <c r="U37" s="25"/>
      <c r="V37" s="25"/>
      <c r="W37" s="25"/>
      <c r="X37" s="26"/>
      <c r="Y37" s="25"/>
      <c r="Z37" s="25"/>
      <c r="AA37" s="26"/>
      <c r="AB37" s="25"/>
      <c r="AC37" s="25"/>
      <c r="AD37" s="26"/>
      <c r="AE37" s="25"/>
      <c r="AF37" s="25" t="s">
        <v>24</v>
      </c>
      <c r="AG37" s="26" t="s">
        <v>304</v>
      </c>
      <c r="AH37" s="25">
        <f>1/6</f>
        <v>0.16666666666666666</v>
      </c>
      <c r="AI37" s="25" t="s">
        <v>24</v>
      </c>
      <c r="AJ37" s="26" t="s">
        <v>314</v>
      </c>
      <c r="AK37" s="25">
        <f>2/6</f>
        <v>0.33333333333333331</v>
      </c>
      <c r="AL37" s="25" t="s">
        <v>24</v>
      </c>
      <c r="AM37" s="26" t="s">
        <v>345</v>
      </c>
      <c r="AN37" s="25">
        <f>4/6</f>
        <v>0.66666666666666663</v>
      </c>
      <c r="AO37" s="25" t="s">
        <v>24</v>
      </c>
      <c r="AP37" s="27">
        <v>44488</v>
      </c>
      <c r="AQ37" s="27"/>
      <c r="AR37" s="27">
        <v>44847</v>
      </c>
      <c r="AS37" s="21" t="s">
        <v>76</v>
      </c>
    </row>
    <row r="38" spans="1:45" ht="120" customHeight="1" x14ac:dyDescent="0.25">
      <c r="A38" s="20">
        <v>35</v>
      </c>
      <c r="B38" s="21">
        <v>263</v>
      </c>
      <c r="C38" s="22" t="s">
        <v>201</v>
      </c>
      <c r="D38" s="21">
        <v>56</v>
      </c>
      <c r="E38" s="22" t="s">
        <v>202</v>
      </c>
      <c r="F38" s="22">
        <v>1</v>
      </c>
      <c r="G38" s="23" t="s">
        <v>303</v>
      </c>
      <c r="H38" s="24" t="s">
        <v>210</v>
      </c>
      <c r="I38" s="24" t="s">
        <v>246</v>
      </c>
      <c r="J38" s="24" t="s">
        <v>247</v>
      </c>
      <c r="K38" s="24" t="s">
        <v>248</v>
      </c>
      <c r="L38" s="25"/>
      <c r="M38" s="25"/>
      <c r="N38" s="25"/>
      <c r="O38" s="25"/>
      <c r="P38" s="25"/>
      <c r="Q38" s="25"/>
      <c r="R38" s="25"/>
      <c r="S38" s="25"/>
      <c r="T38" s="25"/>
      <c r="U38" s="25"/>
      <c r="V38" s="25"/>
      <c r="W38" s="25"/>
      <c r="X38" s="26"/>
      <c r="Y38" s="25"/>
      <c r="Z38" s="25"/>
      <c r="AA38" s="26"/>
      <c r="AB38" s="25"/>
      <c r="AC38" s="25"/>
      <c r="AD38" s="26"/>
      <c r="AE38" s="25"/>
      <c r="AF38" s="25" t="s">
        <v>24</v>
      </c>
      <c r="AG38" s="26" t="s">
        <v>302</v>
      </c>
      <c r="AH38" s="25">
        <f t="shared" ref="AH38:AH39" si="0">1/6</f>
        <v>0.16666666666666666</v>
      </c>
      <c r="AI38" s="25" t="s">
        <v>24</v>
      </c>
      <c r="AJ38" s="26" t="s">
        <v>314</v>
      </c>
      <c r="AK38" s="25">
        <f>2/6</f>
        <v>0.33333333333333331</v>
      </c>
      <c r="AL38" s="25" t="s">
        <v>24</v>
      </c>
      <c r="AM38" s="26" t="s">
        <v>345</v>
      </c>
      <c r="AN38" s="25">
        <f t="shared" ref="AN38:AN39" si="1">4/6</f>
        <v>0.66666666666666663</v>
      </c>
      <c r="AO38" s="25" t="s">
        <v>24</v>
      </c>
      <c r="AP38" s="27">
        <v>44488</v>
      </c>
      <c r="AQ38" s="27"/>
      <c r="AR38" s="27">
        <v>44847</v>
      </c>
      <c r="AS38" s="21" t="s">
        <v>76</v>
      </c>
    </row>
    <row r="39" spans="1:45" ht="120" customHeight="1" x14ac:dyDescent="0.25">
      <c r="A39" s="20">
        <v>36</v>
      </c>
      <c r="B39" s="21">
        <v>263</v>
      </c>
      <c r="C39" s="22" t="s">
        <v>201</v>
      </c>
      <c r="D39" s="21">
        <v>56</v>
      </c>
      <c r="E39" s="22" t="s">
        <v>69</v>
      </c>
      <c r="F39" s="22">
        <v>1</v>
      </c>
      <c r="G39" s="23" t="s">
        <v>269</v>
      </c>
      <c r="H39" s="24" t="s">
        <v>211</v>
      </c>
      <c r="I39" s="24" t="s">
        <v>246</v>
      </c>
      <c r="J39" s="24" t="s">
        <v>247</v>
      </c>
      <c r="K39" s="24" t="s">
        <v>248</v>
      </c>
      <c r="L39" s="25"/>
      <c r="M39" s="25"/>
      <c r="N39" s="25"/>
      <c r="O39" s="25"/>
      <c r="P39" s="25"/>
      <c r="Q39" s="25"/>
      <c r="R39" s="25"/>
      <c r="S39" s="25"/>
      <c r="T39" s="25"/>
      <c r="U39" s="25"/>
      <c r="V39" s="25"/>
      <c r="W39" s="25"/>
      <c r="X39" s="26"/>
      <c r="Y39" s="25"/>
      <c r="Z39" s="25"/>
      <c r="AA39" s="26"/>
      <c r="AB39" s="25"/>
      <c r="AC39" s="25"/>
      <c r="AD39" s="26"/>
      <c r="AE39" s="25"/>
      <c r="AF39" s="25" t="s">
        <v>24</v>
      </c>
      <c r="AG39" s="26" t="s">
        <v>305</v>
      </c>
      <c r="AH39" s="25">
        <f t="shared" si="0"/>
        <v>0.16666666666666666</v>
      </c>
      <c r="AI39" s="25" t="s">
        <v>24</v>
      </c>
      <c r="AJ39" s="26" t="s">
        <v>315</v>
      </c>
      <c r="AK39" s="25">
        <f>2/6</f>
        <v>0.33333333333333331</v>
      </c>
      <c r="AL39" s="25" t="s">
        <v>24</v>
      </c>
      <c r="AM39" s="26" t="s">
        <v>346</v>
      </c>
      <c r="AN39" s="25">
        <f t="shared" si="1"/>
        <v>0.66666666666666663</v>
      </c>
      <c r="AO39" s="25" t="s">
        <v>24</v>
      </c>
      <c r="AP39" s="27">
        <v>44488</v>
      </c>
      <c r="AQ39" s="27"/>
      <c r="AR39" s="27">
        <v>44847</v>
      </c>
      <c r="AS39" s="21" t="s">
        <v>76</v>
      </c>
    </row>
    <row r="40" spans="1:45" ht="120" customHeight="1" x14ac:dyDescent="0.25">
      <c r="A40" s="11">
        <v>37</v>
      </c>
      <c r="B40" s="12">
        <v>263</v>
      </c>
      <c r="C40" s="13" t="s">
        <v>201</v>
      </c>
      <c r="D40" s="12">
        <v>56</v>
      </c>
      <c r="E40" s="13" t="s">
        <v>29</v>
      </c>
      <c r="F40" s="13">
        <v>1</v>
      </c>
      <c r="G40" s="14" t="s">
        <v>270</v>
      </c>
      <c r="H40" s="15" t="s">
        <v>212</v>
      </c>
      <c r="I40" s="15" t="s">
        <v>288</v>
      </c>
      <c r="J40" s="15" t="s">
        <v>249</v>
      </c>
      <c r="K40" s="15" t="s">
        <v>250</v>
      </c>
      <c r="L40" s="16"/>
      <c r="M40" s="16"/>
      <c r="N40" s="16"/>
      <c r="O40" s="16"/>
      <c r="P40" s="16"/>
      <c r="Q40" s="16"/>
      <c r="R40" s="16"/>
      <c r="S40" s="16"/>
      <c r="T40" s="16"/>
      <c r="U40" s="16"/>
      <c r="V40" s="16"/>
      <c r="W40" s="16"/>
      <c r="X40" s="17"/>
      <c r="Y40" s="16"/>
      <c r="Z40" s="16"/>
      <c r="AA40" s="17"/>
      <c r="AB40" s="16"/>
      <c r="AC40" s="16"/>
      <c r="AD40" s="17"/>
      <c r="AE40" s="16"/>
      <c r="AF40" s="16" t="s">
        <v>24</v>
      </c>
      <c r="AG40" s="17" t="s">
        <v>289</v>
      </c>
      <c r="AH40" s="16">
        <v>1</v>
      </c>
      <c r="AI40" s="16" t="s">
        <v>25</v>
      </c>
      <c r="AJ40" s="17"/>
      <c r="AK40" s="18">
        <v>1</v>
      </c>
      <c r="AL40" s="16" t="s">
        <v>25</v>
      </c>
      <c r="AM40" s="17"/>
      <c r="AN40" s="18">
        <v>1</v>
      </c>
      <c r="AO40" s="16" t="s">
        <v>25</v>
      </c>
      <c r="AP40" s="19">
        <v>44488</v>
      </c>
      <c r="AQ40" s="19"/>
      <c r="AR40" s="19">
        <v>44560</v>
      </c>
      <c r="AS40" s="12" t="s">
        <v>263</v>
      </c>
    </row>
    <row r="41" spans="1:45" ht="153" customHeight="1" x14ac:dyDescent="0.25">
      <c r="A41" s="20">
        <v>38</v>
      </c>
      <c r="B41" s="21">
        <v>263</v>
      </c>
      <c r="C41" s="22" t="s">
        <v>201</v>
      </c>
      <c r="D41" s="21">
        <v>56</v>
      </c>
      <c r="E41" s="22" t="s">
        <v>29</v>
      </c>
      <c r="F41" s="22">
        <v>2</v>
      </c>
      <c r="G41" s="23" t="s">
        <v>270</v>
      </c>
      <c r="H41" s="24" t="s">
        <v>212</v>
      </c>
      <c r="I41" s="24" t="s">
        <v>306</v>
      </c>
      <c r="J41" s="24" t="s">
        <v>251</v>
      </c>
      <c r="K41" s="24" t="s">
        <v>252</v>
      </c>
      <c r="L41" s="25"/>
      <c r="M41" s="25"/>
      <c r="N41" s="25"/>
      <c r="O41" s="25"/>
      <c r="P41" s="25"/>
      <c r="Q41" s="25"/>
      <c r="R41" s="25"/>
      <c r="S41" s="25"/>
      <c r="T41" s="25"/>
      <c r="U41" s="25"/>
      <c r="V41" s="25"/>
      <c r="W41" s="25"/>
      <c r="X41" s="26"/>
      <c r="Y41" s="25"/>
      <c r="Z41" s="25"/>
      <c r="AA41" s="26"/>
      <c r="AB41" s="25"/>
      <c r="AC41" s="25"/>
      <c r="AD41" s="26"/>
      <c r="AE41" s="25"/>
      <c r="AF41" s="25" t="s">
        <v>24</v>
      </c>
      <c r="AG41" s="26" t="s">
        <v>307</v>
      </c>
      <c r="AH41" s="25">
        <v>0.15</v>
      </c>
      <c r="AI41" s="25" t="s">
        <v>24</v>
      </c>
      <c r="AJ41" s="26"/>
      <c r="AK41" s="25"/>
      <c r="AL41" s="25" t="s">
        <v>24</v>
      </c>
      <c r="AM41" s="26" t="s">
        <v>344</v>
      </c>
      <c r="AN41" s="25">
        <f>15%+5%+(1/4)*80%</f>
        <v>0.4</v>
      </c>
      <c r="AO41" s="25" t="s">
        <v>24</v>
      </c>
      <c r="AP41" s="27">
        <v>44488</v>
      </c>
      <c r="AQ41" s="27"/>
      <c r="AR41" s="27">
        <v>44852</v>
      </c>
      <c r="AS41" s="21" t="s">
        <v>263</v>
      </c>
    </row>
    <row r="42" spans="1:45" ht="312" customHeight="1" x14ac:dyDescent="0.25">
      <c r="A42" s="11">
        <v>39</v>
      </c>
      <c r="B42" s="12">
        <v>263</v>
      </c>
      <c r="C42" s="13" t="s">
        <v>201</v>
      </c>
      <c r="D42" s="12">
        <v>56</v>
      </c>
      <c r="E42" s="13" t="s">
        <v>103</v>
      </c>
      <c r="F42" s="13">
        <v>1</v>
      </c>
      <c r="G42" s="14" t="s">
        <v>271</v>
      </c>
      <c r="H42" s="15" t="s">
        <v>213</v>
      </c>
      <c r="I42" s="15" t="s">
        <v>253</v>
      </c>
      <c r="J42" s="15" t="s">
        <v>254</v>
      </c>
      <c r="K42" s="15" t="s">
        <v>255</v>
      </c>
      <c r="L42" s="16"/>
      <c r="M42" s="16"/>
      <c r="N42" s="16"/>
      <c r="O42" s="16"/>
      <c r="P42" s="16"/>
      <c r="Q42" s="16"/>
      <c r="R42" s="16"/>
      <c r="S42" s="16"/>
      <c r="T42" s="16"/>
      <c r="U42" s="16"/>
      <c r="V42" s="16"/>
      <c r="W42" s="16"/>
      <c r="X42" s="17"/>
      <c r="Y42" s="16"/>
      <c r="Z42" s="16"/>
      <c r="AA42" s="17"/>
      <c r="AB42" s="16"/>
      <c r="AC42" s="16"/>
      <c r="AD42" s="17"/>
      <c r="AE42" s="16"/>
      <c r="AF42" s="16" t="s">
        <v>24</v>
      </c>
      <c r="AG42" s="17" t="s">
        <v>294</v>
      </c>
      <c r="AH42" s="16">
        <v>0.5</v>
      </c>
      <c r="AI42" s="16" t="s">
        <v>24</v>
      </c>
      <c r="AJ42" s="17" t="s">
        <v>313</v>
      </c>
      <c r="AK42" s="16">
        <v>1</v>
      </c>
      <c r="AL42" s="16" t="s">
        <v>25</v>
      </c>
      <c r="AM42" s="17"/>
      <c r="AN42" s="16">
        <v>1</v>
      </c>
      <c r="AO42" s="16" t="s">
        <v>25</v>
      </c>
      <c r="AP42" s="19">
        <v>44488</v>
      </c>
      <c r="AQ42" s="19"/>
      <c r="AR42" s="19">
        <v>44650</v>
      </c>
      <c r="AS42" s="12" t="s">
        <v>264</v>
      </c>
    </row>
    <row r="43" spans="1:45" ht="288.60000000000002" customHeight="1" x14ac:dyDescent="0.25">
      <c r="A43" s="20">
        <v>40</v>
      </c>
      <c r="B43" s="21">
        <v>263</v>
      </c>
      <c r="C43" s="22" t="s">
        <v>327</v>
      </c>
      <c r="D43" s="21">
        <v>55</v>
      </c>
      <c r="E43" s="22" t="s">
        <v>328</v>
      </c>
      <c r="F43" s="22">
        <v>1</v>
      </c>
      <c r="G43" s="23" t="s">
        <v>342</v>
      </c>
      <c r="H43" s="24" t="s">
        <v>330</v>
      </c>
      <c r="I43" s="24" t="s">
        <v>333</v>
      </c>
      <c r="J43" s="24" t="s">
        <v>335</v>
      </c>
      <c r="K43" s="24" t="s">
        <v>336</v>
      </c>
      <c r="L43" s="25"/>
      <c r="M43" s="25"/>
      <c r="N43" s="25"/>
      <c r="O43" s="25"/>
      <c r="P43" s="25"/>
      <c r="Q43" s="25"/>
      <c r="R43" s="25"/>
      <c r="S43" s="25"/>
      <c r="T43" s="25"/>
      <c r="U43" s="25"/>
      <c r="V43" s="25"/>
      <c r="W43" s="25"/>
      <c r="X43" s="26"/>
      <c r="Y43" s="25"/>
      <c r="Z43" s="25"/>
      <c r="AA43" s="26"/>
      <c r="AB43" s="25"/>
      <c r="AC43" s="25"/>
      <c r="AD43" s="26"/>
      <c r="AE43" s="25"/>
      <c r="AF43" s="25"/>
      <c r="AG43" s="26"/>
      <c r="AH43" s="25"/>
      <c r="AI43" s="25"/>
      <c r="AJ43" s="25" t="s">
        <v>21</v>
      </c>
      <c r="AK43" s="25"/>
      <c r="AL43" s="25" t="s">
        <v>24</v>
      </c>
      <c r="AM43" s="26" t="s">
        <v>348</v>
      </c>
      <c r="AN43" s="25">
        <v>0.7</v>
      </c>
      <c r="AO43" s="25" t="s">
        <v>24</v>
      </c>
      <c r="AP43" s="27">
        <v>44649</v>
      </c>
      <c r="AQ43" s="27"/>
      <c r="AR43" s="27">
        <v>45013</v>
      </c>
      <c r="AS43" s="21" t="s">
        <v>340</v>
      </c>
    </row>
    <row r="44" spans="1:45" ht="150" customHeight="1" x14ac:dyDescent="0.25">
      <c r="A44" s="20">
        <v>41</v>
      </c>
      <c r="B44" s="21">
        <v>263</v>
      </c>
      <c r="C44" s="22" t="s">
        <v>327</v>
      </c>
      <c r="D44" s="21">
        <v>55</v>
      </c>
      <c r="E44" s="22" t="s">
        <v>329</v>
      </c>
      <c r="F44" s="22">
        <v>1</v>
      </c>
      <c r="G44" s="23" t="s">
        <v>343</v>
      </c>
      <c r="H44" s="24" t="s">
        <v>331</v>
      </c>
      <c r="I44" s="24" t="s">
        <v>334</v>
      </c>
      <c r="J44" s="24" t="s">
        <v>337</v>
      </c>
      <c r="K44" s="24" t="s">
        <v>338</v>
      </c>
      <c r="L44" s="25"/>
      <c r="M44" s="25"/>
      <c r="N44" s="25"/>
      <c r="O44" s="25"/>
      <c r="P44" s="25"/>
      <c r="Q44" s="25"/>
      <c r="R44" s="25"/>
      <c r="S44" s="25"/>
      <c r="T44" s="25"/>
      <c r="U44" s="25"/>
      <c r="V44" s="25"/>
      <c r="W44" s="25"/>
      <c r="X44" s="26"/>
      <c r="Y44" s="25"/>
      <c r="Z44" s="25"/>
      <c r="AA44" s="26"/>
      <c r="AB44" s="25"/>
      <c r="AC44" s="25"/>
      <c r="AD44" s="26"/>
      <c r="AE44" s="25"/>
      <c r="AF44" s="25"/>
      <c r="AG44" s="26"/>
      <c r="AH44" s="25"/>
      <c r="AI44" s="25"/>
      <c r="AJ44" s="26"/>
      <c r="AK44" s="25"/>
      <c r="AL44" s="25"/>
      <c r="AM44" s="26" t="s">
        <v>347</v>
      </c>
      <c r="AN44" s="25">
        <v>0.1</v>
      </c>
      <c r="AO44" s="25" t="s">
        <v>24</v>
      </c>
      <c r="AP44" s="27">
        <v>44649</v>
      </c>
      <c r="AQ44" s="27"/>
      <c r="AR44" s="27">
        <v>45013</v>
      </c>
      <c r="AS44" s="21" t="s">
        <v>341</v>
      </c>
    </row>
    <row r="45" spans="1:45" ht="152.44999999999999" customHeight="1" x14ac:dyDescent="0.25">
      <c r="A45" s="20">
        <v>42</v>
      </c>
      <c r="B45" s="21">
        <v>263</v>
      </c>
      <c r="C45" s="22" t="s">
        <v>327</v>
      </c>
      <c r="D45" s="21">
        <v>55</v>
      </c>
      <c r="E45" s="22" t="s">
        <v>329</v>
      </c>
      <c r="F45" s="22">
        <v>2</v>
      </c>
      <c r="G45" s="23" t="s">
        <v>343</v>
      </c>
      <c r="H45" s="24" t="s">
        <v>332</v>
      </c>
      <c r="I45" s="24" t="s">
        <v>334</v>
      </c>
      <c r="J45" s="24" t="s">
        <v>337</v>
      </c>
      <c r="K45" s="24" t="s">
        <v>339</v>
      </c>
      <c r="L45" s="25"/>
      <c r="M45" s="25"/>
      <c r="N45" s="25"/>
      <c r="O45" s="25"/>
      <c r="P45" s="25"/>
      <c r="Q45" s="25"/>
      <c r="R45" s="25"/>
      <c r="S45" s="25"/>
      <c r="T45" s="25"/>
      <c r="U45" s="25"/>
      <c r="V45" s="25"/>
      <c r="W45" s="25"/>
      <c r="X45" s="26"/>
      <c r="Y45" s="25"/>
      <c r="Z45" s="25"/>
      <c r="AA45" s="26"/>
      <c r="AB45" s="25"/>
      <c r="AC45" s="25"/>
      <c r="AD45" s="26"/>
      <c r="AE45" s="25"/>
      <c r="AF45" s="25"/>
      <c r="AG45" s="26"/>
      <c r="AH45" s="25"/>
      <c r="AI45" s="25"/>
      <c r="AJ45" s="26"/>
      <c r="AK45" s="25"/>
      <c r="AL45" s="25"/>
      <c r="AM45" s="25" t="s">
        <v>21</v>
      </c>
      <c r="AN45" s="25">
        <f>0/1</f>
        <v>0</v>
      </c>
      <c r="AO45" s="25" t="s">
        <v>24</v>
      </c>
      <c r="AP45" s="27">
        <v>44649</v>
      </c>
      <c r="AQ45" s="27"/>
      <c r="AR45" s="27">
        <v>45013</v>
      </c>
      <c r="AS45" s="21" t="s">
        <v>341</v>
      </c>
    </row>
  </sheetData>
  <autoFilter ref="A3:AS45"/>
  <mergeCells count="1">
    <mergeCell ref="B2:AR2"/>
  </mergeCells>
  <dataValidations count="6">
    <dataValidation type="textLength" allowBlank="1" showInputMessage="1" showErrorMessage="1" errorTitle="Entrada no válida" error="Escriba un texto  Maximo 200 Caracteres" promptTitle="Cualquier contenido Maximo 200 Caracteres" sqref="K4">
      <formula1>0</formula1>
      <formula2>200</formula2>
    </dataValidation>
    <dataValidation type="textLength" allowBlank="1" showInputMessage="1" showErrorMessage="1" errorTitle="Entrada no válida" error="Escriba un texto  Maximo 100 Caracteres" promptTitle="Cualquier contenido Maximo 100 Caracteres" sqref="AS5 J4:J22">
      <formula1>0</formula1>
      <formula2>100</formula2>
    </dataValidation>
    <dataValidation type="textLength" allowBlank="1" showInputMessage="1" showErrorMessage="1" errorTitle="Entrada no válida" error="Escriba un texto  Maximo 500 Caracteres" promptTitle="Cualquier contenido Maximo 500 Caracteres" sqref="I4:I5 H4:H22">
      <formula1>0</formula1>
      <formula2>500</formula2>
    </dataValidation>
    <dataValidation type="textLength" allowBlank="1" showInputMessage="1" showErrorMessage="1" errorTitle="Entrada no válida" error="Escriba un texto  Maximo 9 Caracteres" promptTitle="Cualquier contenido Maximo 9 Caracteres" sqref="B4:B22">
      <formula1>0</formula1>
      <formula2>9</formula2>
    </dataValidation>
    <dataValidation type="list" allowBlank="1" showInputMessage="1" showErrorMessage="1" errorTitle="Entrada no válida" error="Por favor seleccione un elemento de la lista" promptTitle="Seleccione un elemento de la lista" sqref="C4:C22">
      <formula1>#REF!</formula1>
    </dataValidation>
    <dataValidation type="date" allowBlank="1" showInputMessage="1" errorTitle="Entrada no válida" error="Por favor escriba una fecha válida (AAAA/MM/DD)" promptTitle="Ingrese una fecha (AAAA/MM/DD)" sqref="AP4:AR22">
      <formula1>1900/1/1</formula1>
      <formula2>3000/1/1</formula2>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showGridLines="0" zoomScale="80" zoomScaleNormal="80" workbookViewId="0">
      <selection activeCell="A17" sqref="A17"/>
    </sheetView>
  </sheetViews>
  <sheetFormatPr baseColWidth="10" defaultRowHeight="15" x14ac:dyDescent="0.25"/>
  <cols>
    <col min="1" max="1" width="24.7109375" customWidth="1"/>
    <col min="2" max="2" width="11.7109375" bestFit="1" customWidth="1"/>
    <col min="3" max="3" width="4" bestFit="1" customWidth="1"/>
    <col min="4" max="4" width="25.140625" bestFit="1" customWidth="1"/>
    <col min="5" max="5" width="25.140625" customWidth="1"/>
    <col min="6" max="8" width="12.28515625" bestFit="1" customWidth="1"/>
  </cols>
  <sheetData>
    <row r="1" spans="1:7" x14ac:dyDescent="0.25">
      <c r="A1" s="30" t="s">
        <v>140</v>
      </c>
    </row>
    <row r="2" spans="1:7" x14ac:dyDescent="0.25">
      <c r="D2" t="s">
        <v>25</v>
      </c>
      <c r="E2" t="s">
        <v>24</v>
      </c>
      <c r="F2" s="28" t="s">
        <v>141</v>
      </c>
      <c r="G2" s="31" t="s">
        <v>142</v>
      </c>
    </row>
    <row r="3" spans="1:7" x14ac:dyDescent="0.25">
      <c r="A3" t="s">
        <v>33</v>
      </c>
      <c r="B3" t="s">
        <v>32</v>
      </c>
      <c r="C3">
        <v>501</v>
      </c>
      <c r="D3" s="42">
        <v>3</v>
      </c>
      <c r="E3" s="42"/>
      <c r="F3" s="42">
        <v>3</v>
      </c>
      <c r="G3" t="str">
        <f>IF(COUNT(D3:E3)&gt;1,1,"")</f>
        <v/>
      </c>
    </row>
    <row r="4" spans="1:7" x14ac:dyDescent="0.25">
      <c r="A4" t="s">
        <v>23</v>
      </c>
      <c r="B4" t="s">
        <v>201</v>
      </c>
      <c r="C4">
        <v>56</v>
      </c>
      <c r="D4" s="42">
        <v>8</v>
      </c>
      <c r="E4" s="42"/>
      <c r="F4" s="42">
        <v>8</v>
      </c>
      <c r="G4" t="str">
        <f t="shared" ref="G4:G24" si="0">IF(COUNT(D4:E4)&gt;1,1,"")</f>
        <v/>
      </c>
    </row>
    <row r="5" spans="1:7" x14ac:dyDescent="0.25">
      <c r="A5" t="s">
        <v>27</v>
      </c>
      <c r="B5" t="s">
        <v>201</v>
      </c>
      <c r="C5">
        <v>56</v>
      </c>
      <c r="D5" s="42">
        <v>2</v>
      </c>
      <c r="E5" s="42">
        <v>2</v>
      </c>
      <c r="F5" s="42">
        <v>4</v>
      </c>
      <c r="G5">
        <f t="shared" si="0"/>
        <v>1</v>
      </c>
    </row>
    <row r="6" spans="1:7" x14ac:dyDescent="0.25">
      <c r="A6" t="s">
        <v>53</v>
      </c>
      <c r="B6" t="s">
        <v>32</v>
      </c>
      <c r="C6">
        <v>65</v>
      </c>
      <c r="D6" s="42">
        <v>3</v>
      </c>
      <c r="E6" s="42"/>
      <c r="F6" s="42">
        <v>3</v>
      </c>
      <c r="G6" t="str">
        <f t="shared" si="0"/>
        <v/>
      </c>
    </row>
    <row r="7" spans="1:7" x14ac:dyDescent="0.25">
      <c r="B7" t="s">
        <v>201</v>
      </c>
      <c r="C7">
        <v>56</v>
      </c>
      <c r="D7" s="42">
        <v>2</v>
      </c>
      <c r="E7" s="42">
        <v>1</v>
      </c>
      <c r="F7" s="42">
        <v>3</v>
      </c>
      <c r="G7">
        <f t="shared" si="0"/>
        <v>1</v>
      </c>
    </row>
    <row r="8" spans="1:7" x14ac:dyDescent="0.25">
      <c r="A8" t="s">
        <v>202</v>
      </c>
      <c r="B8" t="s">
        <v>201</v>
      </c>
      <c r="C8">
        <v>56</v>
      </c>
      <c r="D8" s="42"/>
      <c r="E8" s="42">
        <v>1</v>
      </c>
      <c r="F8" s="42">
        <v>1</v>
      </c>
      <c r="G8" t="str">
        <f t="shared" si="0"/>
        <v/>
      </c>
    </row>
    <row r="9" spans="1:7" x14ac:dyDescent="0.25">
      <c r="A9" t="s">
        <v>69</v>
      </c>
      <c r="B9" t="s">
        <v>32</v>
      </c>
      <c r="C9">
        <v>65</v>
      </c>
      <c r="D9" s="42">
        <v>1</v>
      </c>
      <c r="E9" s="42"/>
      <c r="F9" s="42">
        <v>1</v>
      </c>
      <c r="G9" t="str">
        <f t="shared" si="0"/>
        <v/>
      </c>
    </row>
    <row r="10" spans="1:7" x14ac:dyDescent="0.25">
      <c r="B10" t="s">
        <v>201</v>
      </c>
      <c r="C10">
        <v>56</v>
      </c>
      <c r="D10" s="42"/>
      <c r="E10" s="42">
        <v>1</v>
      </c>
      <c r="F10" s="42">
        <v>1</v>
      </c>
      <c r="G10" t="str">
        <f t="shared" si="0"/>
        <v/>
      </c>
    </row>
    <row r="11" spans="1:7" x14ac:dyDescent="0.25">
      <c r="A11" t="s">
        <v>77</v>
      </c>
      <c r="B11" t="s">
        <v>32</v>
      </c>
      <c r="C11">
        <v>65</v>
      </c>
      <c r="D11" s="42">
        <v>2</v>
      </c>
      <c r="E11" s="42"/>
      <c r="F11" s="42">
        <v>2</v>
      </c>
      <c r="G11" t="str">
        <f t="shared" si="0"/>
        <v/>
      </c>
    </row>
    <row r="12" spans="1:7" x14ac:dyDescent="0.25">
      <c r="A12" t="s">
        <v>86</v>
      </c>
      <c r="B12" t="s">
        <v>32</v>
      </c>
      <c r="C12">
        <v>65</v>
      </c>
      <c r="D12" s="42">
        <v>1</v>
      </c>
      <c r="E12" s="42"/>
      <c r="F12" s="42">
        <v>1</v>
      </c>
      <c r="G12" t="str">
        <f t="shared" si="0"/>
        <v/>
      </c>
    </row>
    <row r="13" spans="1:7" x14ac:dyDescent="0.25">
      <c r="A13" t="s">
        <v>328</v>
      </c>
      <c r="B13" t="s">
        <v>327</v>
      </c>
      <c r="C13">
        <v>55</v>
      </c>
      <c r="D13" s="42"/>
      <c r="E13" s="42">
        <v>1</v>
      </c>
      <c r="F13" s="42">
        <v>1</v>
      </c>
      <c r="G13" t="str">
        <f t="shared" si="0"/>
        <v/>
      </c>
    </row>
    <row r="14" spans="1:7" x14ac:dyDescent="0.25">
      <c r="A14" t="s">
        <v>29</v>
      </c>
      <c r="B14" t="s">
        <v>32</v>
      </c>
      <c r="C14">
        <v>65</v>
      </c>
      <c r="D14" s="42">
        <v>2</v>
      </c>
      <c r="E14" s="42"/>
      <c r="F14" s="42">
        <v>2</v>
      </c>
      <c r="G14" t="str">
        <f t="shared" si="0"/>
        <v/>
      </c>
    </row>
    <row r="15" spans="1:7" x14ac:dyDescent="0.25">
      <c r="C15">
        <v>249</v>
      </c>
      <c r="D15" s="42">
        <v>1</v>
      </c>
      <c r="E15" s="42"/>
      <c r="F15" s="42">
        <v>1</v>
      </c>
      <c r="G15" t="str">
        <f t="shared" si="0"/>
        <v/>
      </c>
    </row>
    <row r="16" spans="1:7" x14ac:dyDescent="0.25">
      <c r="B16" t="s">
        <v>201</v>
      </c>
      <c r="C16">
        <v>56</v>
      </c>
      <c r="D16" s="42">
        <v>1</v>
      </c>
      <c r="E16" s="42">
        <v>1</v>
      </c>
      <c r="F16" s="42">
        <v>2</v>
      </c>
      <c r="G16">
        <f t="shared" si="0"/>
        <v>1</v>
      </c>
    </row>
    <row r="17" spans="1:7" x14ac:dyDescent="0.25">
      <c r="A17" t="s">
        <v>103</v>
      </c>
      <c r="B17" t="s">
        <v>32</v>
      </c>
      <c r="C17">
        <v>65</v>
      </c>
      <c r="D17" s="42">
        <v>1</v>
      </c>
      <c r="E17" s="42"/>
      <c r="F17" s="42">
        <v>1</v>
      </c>
      <c r="G17" t="str">
        <f t="shared" si="0"/>
        <v/>
      </c>
    </row>
    <row r="18" spans="1:7" x14ac:dyDescent="0.25">
      <c r="B18" t="s">
        <v>201</v>
      </c>
      <c r="C18">
        <v>56</v>
      </c>
      <c r="D18" s="42">
        <v>1</v>
      </c>
      <c r="E18" s="42"/>
      <c r="F18" s="42">
        <v>1</v>
      </c>
      <c r="G18" t="str">
        <f t="shared" si="0"/>
        <v/>
      </c>
    </row>
    <row r="19" spans="1:7" x14ac:dyDescent="0.25">
      <c r="A19" t="s">
        <v>112</v>
      </c>
      <c r="B19" t="s">
        <v>32</v>
      </c>
      <c r="C19">
        <v>65</v>
      </c>
      <c r="D19" s="42">
        <v>1</v>
      </c>
      <c r="E19" s="42"/>
      <c r="F19" s="42">
        <v>1</v>
      </c>
      <c r="G19" t="str">
        <f t="shared" si="0"/>
        <v/>
      </c>
    </row>
    <row r="20" spans="1:7" x14ac:dyDescent="0.25">
      <c r="A20" t="s">
        <v>114</v>
      </c>
      <c r="B20" t="s">
        <v>32</v>
      </c>
      <c r="C20">
        <v>65</v>
      </c>
      <c r="D20" s="42">
        <v>1</v>
      </c>
      <c r="E20" s="42"/>
      <c r="F20" s="42">
        <v>1</v>
      </c>
      <c r="G20" t="str">
        <f t="shared" si="0"/>
        <v/>
      </c>
    </row>
    <row r="21" spans="1:7" x14ac:dyDescent="0.25">
      <c r="A21" t="s">
        <v>121</v>
      </c>
      <c r="B21" t="s">
        <v>32</v>
      </c>
      <c r="C21">
        <v>65</v>
      </c>
      <c r="D21" s="42">
        <v>1</v>
      </c>
      <c r="E21" s="42"/>
      <c r="F21" s="42">
        <v>1</v>
      </c>
      <c r="G21" t="str">
        <f t="shared" si="0"/>
        <v/>
      </c>
    </row>
    <row r="22" spans="1:7" x14ac:dyDescent="0.25">
      <c r="A22" t="s">
        <v>125</v>
      </c>
      <c r="B22" t="s">
        <v>32</v>
      </c>
      <c r="C22">
        <v>65</v>
      </c>
      <c r="D22" s="42">
        <v>1</v>
      </c>
      <c r="E22" s="42"/>
      <c r="F22" s="42">
        <v>1</v>
      </c>
      <c r="G22" t="str">
        <f t="shared" si="0"/>
        <v/>
      </c>
    </row>
    <row r="23" spans="1:7" x14ac:dyDescent="0.25">
      <c r="A23" t="s">
        <v>329</v>
      </c>
      <c r="B23" t="s">
        <v>327</v>
      </c>
      <c r="C23">
        <v>55</v>
      </c>
      <c r="D23" s="42"/>
      <c r="E23" s="42">
        <v>2</v>
      </c>
      <c r="F23" s="42">
        <v>2</v>
      </c>
      <c r="G23" t="str">
        <f t="shared" si="0"/>
        <v/>
      </c>
    </row>
    <row r="24" spans="1:7" x14ac:dyDescent="0.25">
      <c r="A24" t="s">
        <v>129</v>
      </c>
      <c r="B24" t="s">
        <v>32</v>
      </c>
      <c r="C24">
        <v>65</v>
      </c>
      <c r="D24" s="42">
        <v>1</v>
      </c>
      <c r="E24" s="42"/>
      <c r="F24" s="42">
        <v>1</v>
      </c>
      <c r="G24" t="str">
        <f t="shared" si="0"/>
        <v/>
      </c>
    </row>
    <row r="25" spans="1:7" x14ac:dyDescent="0.25">
      <c r="A25" t="s">
        <v>141</v>
      </c>
      <c r="D25" s="42">
        <v>33</v>
      </c>
      <c r="E25" s="42">
        <v>9</v>
      </c>
      <c r="F25" s="42">
        <v>42</v>
      </c>
      <c r="G25" s="29" t="s">
        <v>143</v>
      </c>
    </row>
    <row r="26" spans="1:7" x14ac:dyDescent="0.25">
      <c r="G26" s="28"/>
    </row>
    <row r="27" spans="1:7" x14ac:dyDescent="0.25">
      <c r="D27">
        <f>COUNT(D3:D24)-COUNT(G3:G24)</f>
        <v>15</v>
      </c>
      <c r="E27">
        <f>COUNT(E3:E24)</f>
        <v>7</v>
      </c>
      <c r="F27">
        <f>SUM(C27:E27)</f>
        <v>22</v>
      </c>
      <c r="G27" s="29" t="s">
        <v>144</v>
      </c>
    </row>
    <row r="31" spans="1:7" x14ac:dyDescent="0.25">
      <c r="E31" s="29" t="s">
        <v>178</v>
      </c>
      <c r="F31" s="29" t="s">
        <v>144</v>
      </c>
      <c r="G31" s="29" t="s">
        <v>143</v>
      </c>
    </row>
    <row r="32" spans="1:7" x14ac:dyDescent="0.25">
      <c r="E32">
        <v>2020</v>
      </c>
      <c r="F32">
        <v>13</v>
      </c>
      <c r="G32">
        <v>19</v>
      </c>
    </row>
    <row r="33" spans="5:7" x14ac:dyDescent="0.25">
      <c r="E33">
        <v>2021</v>
      </c>
      <c r="F33">
        <v>7</v>
      </c>
      <c r="G33">
        <v>20</v>
      </c>
    </row>
    <row r="34" spans="5:7" x14ac:dyDescent="0.25">
      <c r="E34">
        <v>2022</v>
      </c>
      <c r="F34">
        <v>2</v>
      </c>
      <c r="G34">
        <v>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O19"/>
  <sheetViews>
    <sheetView showGridLines="0" zoomScale="80" zoomScaleNormal="80" workbookViewId="0">
      <selection activeCell="G19" sqref="G19"/>
    </sheetView>
  </sheetViews>
  <sheetFormatPr baseColWidth="10" defaultRowHeight="15" x14ac:dyDescent="0.25"/>
  <cols>
    <col min="2" max="2" width="14.85546875" customWidth="1"/>
    <col min="3" max="3" width="13" customWidth="1"/>
    <col min="4" max="4" width="27.7109375" bestFit="1" customWidth="1"/>
    <col min="7" max="7" width="14.85546875" customWidth="1"/>
    <col min="8" max="8" width="13" customWidth="1"/>
    <col min="9" max="9" width="27.7109375" bestFit="1" customWidth="1"/>
    <col min="12" max="12" width="14.85546875" customWidth="1"/>
    <col min="13" max="13" width="13" customWidth="1"/>
    <col min="14" max="14" width="27.7109375" customWidth="1"/>
  </cols>
  <sheetData>
    <row r="3" spans="2:15" ht="18" x14ac:dyDescent="0.25">
      <c r="B3" s="50" t="s">
        <v>191</v>
      </c>
      <c r="C3" s="50"/>
      <c r="D3" s="50"/>
      <c r="G3" s="50" t="s">
        <v>198</v>
      </c>
      <c r="H3" s="50"/>
      <c r="I3" s="50"/>
      <c r="L3" s="50" t="s">
        <v>276</v>
      </c>
      <c r="M3" s="50"/>
      <c r="N3" s="50"/>
    </row>
    <row r="4" spans="2:15" ht="18" x14ac:dyDescent="0.25">
      <c r="B4" s="43"/>
      <c r="C4" s="43"/>
      <c r="D4" s="43"/>
      <c r="G4" s="44"/>
      <c r="H4" s="44"/>
      <c r="I4" s="44"/>
      <c r="L4" s="46"/>
      <c r="M4" s="46"/>
      <c r="N4" s="46"/>
    </row>
    <row r="5" spans="2:15" ht="15.75" x14ac:dyDescent="0.25">
      <c r="B5" s="32" t="s">
        <v>145</v>
      </c>
      <c r="C5" s="32" t="s">
        <v>146</v>
      </c>
      <c r="D5" s="32" t="s">
        <v>147</v>
      </c>
      <c r="G5" s="32" t="s">
        <v>145</v>
      </c>
      <c r="H5" s="32" t="s">
        <v>146</v>
      </c>
      <c r="I5" s="32" t="s">
        <v>147</v>
      </c>
      <c r="L5" s="32" t="s">
        <v>145</v>
      </c>
      <c r="M5" s="32" t="s">
        <v>146</v>
      </c>
      <c r="N5" s="32" t="s">
        <v>147</v>
      </c>
    </row>
    <row r="6" spans="2:15" ht="16.5" x14ac:dyDescent="0.3">
      <c r="B6" s="33">
        <v>1</v>
      </c>
      <c r="C6" s="33">
        <v>2</v>
      </c>
      <c r="D6" s="34" t="s">
        <v>148</v>
      </c>
      <c r="E6" s="35">
        <f>C6/(C6+C7)</f>
        <v>6.4516129032258063E-2</v>
      </c>
      <c r="G6" s="33">
        <v>1</v>
      </c>
      <c r="H6" s="33">
        <v>2</v>
      </c>
      <c r="I6" s="34" t="s">
        <v>148</v>
      </c>
      <c r="J6" s="35">
        <f>H6/(H6+H7)</f>
        <v>5.7142857142857141E-2</v>
      </c>
      <c r="L6" s="33">
        <v>1</v>
      </c>
      <c r="M6" s="33">
        <v>2</v>
      </c>
      <c r="N6" s="34" t="s">
        <v>148</v>
      </c>
      <c r="O6" s="35">
        <f>M6/(M6+M7)</f>
        <v>6.6666666666666666E-2</v>
      </c>
    </row>
    <row r="7" spans="2:15" ht="16.5" x14ac:dyDescent="0.3">
      <c r="B7" s="38">
        <v>17</v>
      </c>
      <c r="C7" s="38">
        <v>29</v>
      </c>
      <c r="D7" s="39" t="s">
        <v>150</v>
      </c>
      <c r="E7" s="35">
        <f>C7/(C6+C7)</f>
        <v>0.93548387096774188</v>
      </c>
      <c r="G7" s="38">
        <v>20</v>
      </c>
      <c r="H7" s="38">
        <v>33</v>
      </c>
      <c r="I7" s="39" t="s">
        <v>150</v>
      </c>
      <c r="J7" s="35">
        <f>H7/(H6+H7)</f>
        <v>0.94285714285714284</v>
      </c>
      <c r="L7" s="38">
        <v>14</v>
      </c>
      <c r="M7" s="38">
        <v>28</v>
      </c>
      <c r="N7" s="39" t="s">
        <v>150</v>
      </c>
      <c r="O7" s="35">
        <f>M7/(M6+M7)</f>
        <v>0.93333333333333335</v>
      </c>
    </row>
    <row r="8" spans="2:15" ht="31.5" x14ac:dyDescent="0.3">
      <c r="B8" s="36">
        <v>4</v>
      </c>
      <c r="C8" s="36">
        <v>5</v>
      </c>
      <c r="D8" s="37" t="s">
        <v>149</v>
      </c>
      <c r="E8" s="35"/>
      <c r="G8" s="36">
        <v>1</v>
      </c>
      <c r="H8" s="36">
        <v>1</v>
      </c>
      <c r="I8" s="37" t="s">
        <v>149</v>
      </c>
      <c r="J8" s="35"/>
      <c r="L8" s="36">
        <v>7</v>
      </c>
      <c r="M8" s="36">
        <v>13</v>
      </c>
      <c r="N8" s="37" t="s">
        <v>149</v>
      </c>
      <c r="O8" s="35"/>
    </row>
    <row r="9" spans="2:15" ht="15.75" x14ac:dyDescent="0.25">
      <c r="B9" s="40">
        <f>SUM(B6:B8)</f>
        <v>22</v>
      </c>
      <c r="C9" s="40">
        <f>SUM(C6:C8)</f>
        <v>36</v>
      </c>
      <c r="D9" s="41" t="s">
        <v>151</v>
      </c>
      <c r="G9" s="40">
        <f>SUM(G6:G8)</f>
        <v>22</v>
      </c>
      <c r="H9" s="40">
        <f>SUM(H6:H8)</f>
        <v>36</v>
      </c>
      <c r="I9" s="41" t="s">
        <v>151</v>
      </c>
      <c r="L9" s="40">
        <f>SUM(L6:L8)</f>
        <v>22</v>
      </c>
      <c r="M9" s="40">
        <f>SUM(M6:M8)</f>
        <v>43</v>
      </c>
      <c r="N9" s="41" t="s">
        <v>151</v>
      </c>
    </row>
    <row r="13" spans="2:15" ht="18" x14ac:dyDescent="0.25">
      <c r="G13" s="45"/>
      <c r="H13" s="45"/>
      <c r="I13" s="45"/>
    </row>
    <row r="14" spans="2:15" ht="18" x14ac:dyDescent="0.25">
      <c r="B14" s="50" t="s">
        <v>323</v>
      </c>
      <c r="C14" s="50"/>
      <c r="D14" s="50"/>
      <c r="G14" s="50" t="s">
        <v>351</v>
      </c>
      <c r="H14" s="50"/>
      <c r="I14" s="50"/>
    </row>
    <row r="15" spans="2:15" ht="18" x14ac:dyDescent="0.25">
      <c r="B15" s="47"/>
      <c r="C15" s="47"/>
      <c r="D15" s="47"/>
      <c r="G15" s="48"/>
      <c r="H15" s="48"/>
      <c r="I15" s="48"/>
    </row>
    <row r="16" spans="2:15" ht="15.75" x14ac:dyDescent="0.25">
      <c r="B16" s="32" t="s">
        <v>145</v>
      </c>
      <c r="C16" s="32" t="s">
        <v>146</v>
      </c>
      <c r="D16" s="32" t="s">
        <v>147</v>
      </c>
      <c r="G16" s="32" t="s">
        <v>145</v>
      </c>
      <c r="H16" s="32" t="s">
        <v>146</v>
      </c>
      <c r="I16" s="32" t="s">
        <v>147</v>
      </c>
    </row>
    <row r="17" spans="2:10" ht="16.5" x14ac:dyDescent="0.3">
      <c r="B17" s="38">
        <v>15</v>
      </c>
      <c r="C17" s="38">
        <v>33</v>
      </c>
      <c r="D17" s="39" t="s">
        <v>150</v>
      </c>
      <c r="E17" s="35">
        <f>C17/C17</f>
        <v>1</v>
      </c>
      <c r="G17" s="38">
        <v>15</v>
      </c>
      <c r="H17" s="38">
        <v>33</v>
      </c>
      <c r="I17" s="39" t="s">
        <v>150</v>
      </c>
      <c r="J17" s="35">
        <f>H17/H17</f>
        <v>1</v>
      </c>
    </row>
    <row r="18" spans="2:10" ht="31.5" x14ac:dyDescent="0.3">
      <c r="B18" s="36">
        <v>5</v>
      </c>
      <c r="C18" s="36">
        <v>6</v>
      </c>
      <c r="D18" s="37" t="s">
        <v>149</v>
      </c>
      <c r="E18" s="35"/>
      <c r="G18" s="36">
        <v>7</v>
      </c>
      <c r="H18" s="36">
        <v>9</v>
      </c>
      <c r="I18" s="37" t="s">
        <v>149</v>
      </c>
      <c r="J18" s="35"/>
    </row>
    <row r="19" spans="2:10" ht="15.75" x14ac:dyDescent="0.25">
      <c r="B19" s="40">
        <f>SUM(B17:B18)</f>
        <v>20</v>
      </c>
      <c r="C19" s="40">
        <f>SUM(C17:C18)</f>
        <v>39</v>
      </c>
      <c r="D19" s="41" t="s">
        <v>151</v>
      </c>
      <c r="G19" s="40">
        <f>SUM(G17:G18)</f>
        <v>22</v>
      </c>
      <c r="H19" s="40">
        <f>SUM(H17:H18)</f>
        <v>42</v>
      </c>
      <c r="I19" s="41" t="s">
        <v>151</v>
      </c>
    </row>
  </sheetData>
  <mergeCells count="5">
    <mergeCell ref="B3:D3"/>
    <mergeCell ref="G3:I3"/>
    <mergeCell ref="L3:N3"/>
    <mergeCell ref="B14:D14"/>
    <mergeCell ref="G14:I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seguim</vt:lpstr>
      <vt:lpstr>td</vt:lpstr>
      <vt:lpstr>avance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EXITO</cp:lastModifiedBy>
  <dcterms:created xsi:type="dcterms:W3CDTF">2021-02-18T01:29:41Z</dcterms:created>
  <dcterms:modified xsi:type="dcterms:W3CDTF">2022-08-11T03:37:59Z</dcterms:modified>
</cp:coreProperties>
</file>