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Users\jsantisj\Pictures\"/>
    </mc:Choice>
  </mc:AlternateContent>
  <bookViews>
    <workbookView xWindow="0" yWindow="0" windowWidth="28800" windowHeight="11700"/>
  </bookViews>
  <sheets>
    <sheet name="seguim" sheetId="1" r:id="rId1"/>
    <sheet name="avance" sheetId="3" r:id="rId2"/>
  </sheets>
  <definedNames>
    <definedName name="_xlnm._FilterDatabase" localSheetId="0" hidden="1">seguim!$A$3:$BA$28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6" i="3" l="1"/>
  <c r="H18" i="3"/>
  <c r="G18" i="3"/>
  <c r="AW27" i="1"/>
  <c r="AW26" i="1"/>
  <c r="AW20" i="1"/>
  <c r="AW19" i="1"/>
  <c r="AW18" i="1"/>
  <c r="AW17" i="1"/>
  <c r="AW16" i="1"/>
  <c r="E16" i="3"/>
  <c r="C18" i="3"/>
  <c r="B18" i="3"/>
  <c r="AT26" i="1"/>
  <c r="AT19" i="1"/>
  <c r="AT18" i="1"/>
  <c r="AT17" i="1"/>
  <c r="AT20" i="1"/>
  <c r="AT16" i="1" l="1"/>
  <c r="AQ26" i="1"/>
  <c r="AQ19" i="1"/>
  <c r="AQ18" i="1"/>
  <c r="AQ17" i="1"/>
  <c r="AQ20" i="1" l="1"/>
  <c r="M8" i="3"/>
  <c r="L8" i="3"/>
  <c r="O6" i="3"/>
  <c r="AQ16" i="1"/>
  <c r="H8" i="3"/>
  <c r="G8" i="3"/>
  <c r="J6" i="3"/>
  <c r="AN20" i="1"/>
  <c r="AN19" i="1"/>
  <c r="AN18" i="1"/>
  <c r="AN17" i="1"/>
  <c r="AN16" i="1" l="1"/>
  <c r="E6" i="3"/>
  <c r="C8" i="3"/>
  <c r="B8" i="3"/>
  <c r="AK19" i="1" l="1"/>
  <c r="AK18" i="1"/>
  <c r="AK17" i="1"/>
  <c r="AK16" i="1"/>
  <c r="AH16" i="1" l="1"/>
  <c r="AH19" i="1" l="1"/>
  <c r="AH18" i="1"/>
  <c r="AH17" i="1"/>
</calcChain>
</file>

<file path=xl/sharedStrings.xml><?xml version="1.0" encoding="utf-8"?>
<sst xmlns="http://schemas.openxmlformats.org/spreadsheetml/2006/main" count="506" uniqueCount="243">
  <si>
    <t>PLAN DE MEJORAMIENTO</t>
  </si>
  <si>
    <t>No</t>
  </si>
  <si>
    <t>CÓDIGO DE LA ENTIDAD</t>
  </si>
  <si>
    <t>VIGENCIA PAD AUDITORIA o VISITA</t>
  </si>
  <si>
    <t>CODIGO AUDITORIA SEGÚN PAD DE LA VIGENCIA</t>
  </si>
  <si>
    <t>No. HALLAZGO o Numeral del Informe de la Auditoría o Visita</t>
  </si>
  <si>
    <t>CÓDIGO ACCIÓN</t>
  </si>
  <si>
    <t>HALLAZGO</t>
  </si>
  <si>
    <t>CAUSA DEL HALLAZGO</t>
  </si>
  <si>
    <t>DESCRIPCIÓN ACCION</t>
  </si>
  <si>
    <t>NOMBRE DEL INDICADOR</t>
  </si>
  <si>
    <t>VARIABLES DEL INDICADOR</t>
  </si>
  <si>
    <t>ANÁLISIS SEGUIMIENTO OCI - Mayo 15 de 2020</t>
  </si>
  <si>
    <t>CUMPLIMIENTO a mayo 15 de 2020</t>
  </si>
  <si>
    <t>ESTADO a mayo 15 de 2020</t>
  </si>
  <si>
    <t>ANÁLISIS SEGUIMIENTO OCI - Julio 15 de 2020</t>
  </si>
  <si>
    <t>CUMPLIMIENTO a julio 15 de 2020</t>
  </si>
  <si>
    <t>ESTADO a julio 15 de 2020</t>
  </si>
  <si>
    <t>FECHA DE INICIO</t>
  </si>
  <si>
    <t>FECHA DE TERMINACIÓN</t>
  </si>
  <si>
    <t>AREA RESPONSABLE</t>
  </si>
  <si>
    <t>Sin reporte de avance</t>
  </si>
  <si>
    <t>3.1.1.1</t>
  </si>
  <si>
    <t>EN PROCESO
EN TERMINOS</t>
  </si>
  <si>
    <t>CUMPLIDA</t>
  </si>
  <si>
    <t>Subgerencia de Planeación y Administración de Proyectos</t>
  </si>
  <si>
    <t>3.1.1.2</t>
  </si>
  <si>
    <t>3.2.1.1</t>
  </si>
  <si>
    <t>3.1.2.1</t>
  </si>
  <si>
    <t>3.1.3.1</t>
  </si>
  <si>
    <t>Dirección de Gestión Contractual</t>
  </si>
  <si>
    <t>3.2.1.2</t>
  </si>
  <si>
    <t>Capacitación</t>
  </si>
  <si>
    <t>HALLAZGOS</t>
  </si>
  <si>
    <t>ACCIONES</t>
  </si>
  <si>
    <t>ESTADO</t>
  </si>
  <si>
    <t>En proceso En Términos</t>
  </si>
  <si>
    <t xml:space="preserve">Cumplidas </t>
  </si>
  <si>
    <t>Totales</t>
  </si>
  <si>
    <t>ANÁLISIS SEGUIMIENTO OCI - Marzo 31 de 2021</t>
  </si>
  <si>
    <t>ANÁLISIS SEGUIMIENTO OCI - Diciembre 31 de 2020</t>
  </si>
  <si>
    <t>CUMPLIMIENTO a diciembre 31 de 2020</t>
  </si>
  <si>
    <t>ESTADO a diciembre 31 de 2020</t>
  </si>
  <si>
    <t>CUMPLIMIENTO a marzo 31 de 2021</t>
  </si>
  <si>
    <t>ESTADO a marzo 31 de 2021</t>
  </si>
  <si>
    <t>CUMPLIMIENTO a octubre 30 de 2020</t>
  </si>
  <si>
    <t>ESTADO a octubre 30 de 2020</t>
  </si>
  <si>
    <t>ANÁLISIS SEGUIMIENTO OCI - Octubre 30 de 2020</t>
  </si>
  <si>
    <t>ANÁLISIS SEGUIMIENTO OCI - Junio 30 de 2021</t>
  </si>
  <si>
    <t>CUMPLIMIENTO a junio 30 de 2021</t>
  </si>
  <si>
    <t>ESTADO a junio 30 de 2021</t>
  </si>
  <si>
    <t>ANÁLISIS SEGUIMIENTO OCI - Septiembre 30 de 2021</t>
  </si>
  <si>
    <t>CUMPLIMIENTO a septiembre 30 de 2021</t>
  </si>
  <si>
    <t>ESTADO a septiembre 30 de 2021</t>
  </si>
  <si>
    <t>2021 2021</t>
  </si>
  <si>
    <t>3.1.2.2</t>
  </si>
  <si>
    <t>Debilidades en el manejo de los instructivos de Sivicof  para reporte de información a la Contraloría.</t>
  </si>
  <si>
    <t xml:space="preserve">Debilidades en la conciliación de la información que se registra en Sivicof formato CB-0905 objeto del hallazgo administrativo. </t>
  </si>
  <si>
    <t>El Formato CBN-1001- PAC diseñado por la Contraloría de Bogotá no se encuentra acorde con el Catálogo de Cuentas Presupuestales, así como el cargue manual y la simultaneidad de tareas realizadas durante los primeros días de cada mes en el área presupuesto no permite una plena atención en la construcción de los informes de seguimiento presupuestal</t>
  </si>
  <si>
    <t>De acuerdo con lo reportado por el ente de control, se encontró incoherencia en la información reportada por parte de la empresa en el factor PACA . Se presentan inconsistencias por falta de puntos de control y de definición de la información que debe ser reportada.</t>
  </si>
  <si>
    <t>De acuerdo con lo reportado por el ente de control, se encontró incoherencia en la información reportada por parte de la empresa en el factor ODS. Se presentan inconsistencias por falta de puntos de control y de definición de la información que debe ser reportada.</t>
  </si>
  <si>
    <t xml:space="preserve">Falta de procedimientos que den lineamientos claros sobre publicidad de información en Secop. </t>
  </si>
  <si>
    <t>Falta de  seguimiento al cumplimiento de las acciones formuladas en el plan de mejoramiento.</t>
  </si>
  <si>
    <t>Debilidades en los controles y el seguimiento al oportuno y correcto registro en la plataforma del Secop.</t>
  </si>
  <si>
    <t>La fecha de corte de la información remitida al ente de control difiere de la del  informe de gestión a 31 de diciembre de 2020,  lo que genera diferencia en el estado que se reporta en el listado emitido en junio de 2021 por la herramienta del sistema JSP7 ( que se diseño y fue puesta en marcha en mayo 2021)</t>
  </si>
  <si>
    <t>* Cambio de norma para la intervención de bienes de interés cultural del ámbito nacional - BICN que modificó los requisitos para la intervención de los inmuebles.
* Condiciones de urgencia manifiesta que ponían en riesgo de colapso de elementos y/o de mayor deterioro de los inmuebles patrimoniales.</t>
  </si>
  <si>
    <t>Revisión de la información reportada en el aplicativo Sivicof correspondiente al hallazgo administrativo en la vigencia 2021 con corte al 30 de septiembre.</t>
  </si>
  <si>
    <t xml:space="preserve">Revisión Formato CB-0114 </t>
  </si>
  <si>
    <t>No. formatos revisados / No. formatos programados para revisión.</t>
  </si>
  <si>
    <t>Solicitar apertura del aplicativo Sivicof a la Contraloría con el fin de subsanar inconsistencias encontradas en la revisión.</t>
  </si>
  <si>
    <t>Reportes Sivicof Ajustados</t>
  </si>
  <si>
    <t xml:space="preserve">Número de reportes modificados/Número de reportes con objeto de modificación  </t>
  </si>
  <si>
    <t>Conciliación mensual de información del reporte de Sivicof contra la información registrada en el Sistema Administrativo y Financiero JSP7 con corte al 30 de diciembre de 2021</t>
  </si>
  <si>
    <t>Conciliación de Información</t>
  </si>
  <si>
    <t>No. de conciliaciones ejecutadas / No. De conciliaciones programadas</t>
  </si>
  <si>
    <t xml:space="preserve">Conciliación mensual de información del reporte de Sivicof contra la información registrada en el Sistema Administrativo y Financiero JSP7 en la vigencia 2021 </t>
  </si>
  <si>
    <t>Una conciliación realizada de información 2021</t>
  </si>
  <si>
    <t>Una capacitación realizada con evidencia de participación de los involucrados</t>
  </si>
  <si>
    <t>Formato CBN 1001 PAC actualizado</t>
  </si>
  <si>
    <t xml:space="preserve">Un Formato actualizado </t>
  </si>
  <si>
    <t xml:space="preserve"> Formato de validación de información CBN 1001 PAC diseñado y aplicado</t>
  </si>
  <si>
    <t>Un formato implementado</t>
  </si>
  <si>
    <t xml:space="preserve">Instructivo de priorización para la elaboración, presentación y entrega de información </t>
  </si>
  <si>
    <t xml:space="preserve">Un documento de instructivo publicado y socializado </t>
  </si>
  <si>
    <t>Seguimiento semestral de los avances de las actividades y ejecución presupuestal de las metas definidas en el PACA, en concordancia con el SEGPLAN, SIVICOF y los lineamientos de las Secretaría Distrital de Ambiente, registrando los avances en actas con compromisos.</t>
  </si>
  <si>
    <t>Acta de reunión</t>
  </si>
  <si>
    <t>Definición de lineamientos y puntos de control en el proceso de Direccionamiento Estratégico, en relación con los reportes de información asociada con los reportes de metas y proyectos de inversión a usuarios externos.</t>
  </si>
  <si>
    <t>Documento con lineamientos y controles incorporados</t>
  </si>
  <si>
    <t>1 documento con lineamientos y controles incorporados</t>
  </si>
  <si>
    <t>Implementar un repositorio de información donde la subgerencia de Planeación incorpore los reportes de información que se envían a usuarios externos en relación con las metas y los proyectos de inversión, teniendo en cuenta la cronología y fechas de corte.</t>
  </si>
  <si>
    <t>Estado del Repositorio creado e implementado</t>
  </si>
  <si>
    <t xml:space="preserve">No. De informes para usuarios externos incorporados en el repositorio / No. De informes para usuarios externos generados </t>
  </si>
  <si>
    <t>Un procedimiento publicado (intranet) y socializado</t>
  </si>
  <si>
    <t>Un procedimiento publicado (intranet) y socializado.</t>
  </si>
  <si>
    <t xml:space="preserve">Socializaciones </t>
  </si>
  <si>
    <t xml:space="preserve">Dos socializaciones ejecutadas </t>
  </si>
  <si>
    <t>Realizar seguimiento al cargue de documentos de ejecución contractual en la plataforma Secop a través de una verificación aleatoria, reportando las inconsistencias encontradas a los supervisores.</t>
  </si>
  <si>
    <t>Reporte de inconsistencias</t>
  </si>
  <si>
    <t xml:space="preserve"> No. reportes realizados y remitidos / No. reportes programados</t>
  </si>
  <si>
    <t>Revisión reportes predios sistema JSP7</t>
  </si>
  <si>
    <t>No. de revisiones realizadas/No. de revisiones programadas</t>
  </si>
  <si>
    <t>Incluir en los contratos que se suscriban para intervenir los inmuebles BICN, la obligación de gestionar los trámites de autorización ante las autoridades competentes, a la luz de las normas vigentes.</t>
  </si>
  <si>
    <t>Contratos suscritos con obligación definida para el tramite de autorizaciones</t>
  </si>
  <si>
    <t xml:space="preserve">Nro contratos suscritos que incluyan trámites de autorización ante autoridades competentes /Nro contratos que deben incluir trámites de autorización requeridas ante autoridades competentes  </t>
  </si>
  <si>
    <t>Subgerencia de Gestión Corporativa - Tesorería</t>
  </si>
  <si>
    <t>Subgerencia de Gestión Corporativa - Tesorería y Oficina de Control Interno</t>
  </si>
  <si>
    <t>Subgerencia de Gestión Corporativa - Presupuesto</t>
  </si>
  <si>
    <t>Subgerencia de Gestión Corporativa - Presupuesto - Contabilidad - Tesorería</t>
  </si>
  <si>
    <t>Subgerencia Desarrollo de Proyectos, Subgerencia de Gestión Corporativa y Subgerencia de Planeación</t>
  </si>
  <si>
    <t>Subgerencia Corporativa, Dirección de Gestión Contractual y Subgerencia de Planeación (Apoyo)</t>
  </si>
  <si>
    <t>Subgerencia de Gestión Corporativa, Dirección de Gestión Contractual y Oficina de Comunicaciones</t>
  </si>
  <si>
    <t>Dirección Comercial</t>
  </si>
  <si>
    <t>Todas las subgerencias</t>
  </si>
  <si>
    <t>Hallazgo administrativo con presunta incidencia disciplinaria por falta de reporte e inconsistencias en la información en la rendición de la cuenta de la ERU en el aplicativo de SIVICOF. CASO 1 Formato CB-0114</t>
  </si>
  <si>
    <t>Hallazgo administrativo con presunta incidencia disciplinaria por falta de reporte e inconsistencias en la información en la rendición de la cuenta de la ERU en el aplicativo de SIVICOF. CASO 2 Formato CB-0905</t>
  </si>
  <si>
    <t>Hallazgo administrativo por incoherencia e inconsistencia en los datos reportados de la inversión realizada por la ERU en los factores PACA y ODS.</t>
  </si>
  <si>
    <t>Hallazgo administrativo por la falta de efectividad de la acción formulada al Hallazgo 3.1.3.4, acción No 4; en el Plan de Mejoramiento de la ERU correspondientes a la Auditoria de Regularidad No. 65 relacionado con la omisión publicación de documentos contractuales en el SECOP II.</t>
  </si>
  <si>
    <t>Hallazgo administrativo por diferencias en las fechas de inicio y finalización del contrato 019 de 2020 entre la información reportada en el Sistema Electrónico para la Contratación Pública SECOP II y la registrada en los certificados de cumplimiento e informe de actividades.</t>
  </si>
  <si>
    <t>Hallazgo administrativo con presunta incidencia disciplinaria por suministrar información oficial en el desarrollo de la Auditoria, que difiere con la información reportada en el Sistema de Vigilancia y Control Fiscal –SIVICOF a través de los documentos y formatos electrónicos desarrollados para este fin; con relación a la base de datos de los predios que son de propiedad de la ERU.</t>
  </si>
  <si>
    <t>Hallazgo administrativo por intervenir bienes de interés cultural sin la autorización del Ministerio de Cultura</t>
  </si>
  <si>
    <t>ANÁLISIS SEGUIMIENTO OCI - Diciembre 31 de 2021</t>
  </si>
  <si>
    <t>CUMPLIMIENTO a diciembre 31 de 2021</t>
  </si>
  <si>
    <t>ESTADO a diciembre 31 de 2021</t>
  </si>
  <si>
    <t xml:space="preserve">Actas de reunión firmadas por las partes con avances y compromisos </t>
  </si>
  <si>
    <t>Se realizó la revisión del Formato CB-0114 para los meses de enero a septiembre de 2021 arrojando los siguientes resultados:
*Reporte enero y febrero 2021: se revisó y se verificó que la información se transmitió correctamente. El soporte es la transmisión de la cuenta en la fecha respectiva.
*Reporte marzo: se realizó revisión y ajuste del formato para retransmisión. Anexo 1. Correo a Control Interno remitiendo la información validada. 
*Reporte abril a septiembre 2021: se revisó y se verificó que la información se transmitió correctamente. El soporte es la transmisión de la cuenta en la fecha respectiva.
*Reporte octubre a diciembre: Se realizó la revisión y validación de información confirmando que se encontraba diligenciada correctamente.  El soporte es la transmisión de la cuenta en la fecha respectiva.</t>
  </si>
  <si>
    <t>Se elaboró comunicación dirigida a la Contraloría con radicado No. E2021007202 de fecha diciembre de 2021 solicitando la retransmisión del reporte del mes de marzo de 2021. Anexo 2.
Soporte correo electrónico de transmisión del formato CB-0114 realizado en el mes de diciembre de 2021. Anexo 3.</t>
  </si>
  <si>
    <t xml:space="preserve">Hallazgo administrativo con presunta incidencia disciplinaria por falta de reporte e inconsistencias en la información en la rendición de la cuenta de la ERU en el aplicativo de SIVICOF. CASO 3 DOCUMENTO CBN-1001-1220 PAC.
</t>
  </si>
  <si>
    <t xml:space="preserve">Diligenciar el formato CBN 1001 PAC con el Catálogo de Cuentas Presupuestales vigente y aplicable para la Empresa. </t>
  </si>
  <si>
    <t>El formato CBN 1001 PAC se actualizó conforme al Catálogo Integrado de Cuentas Presupuestales de ingresos y de gastos para la información transmitida durante la vigencia 2021, así como la formulación de las filas de subtotales y totales. Anexo 5.</t>
  </si>
  <si>
    <t>En el periodo comprendido entre el 26 de mayo de 2021 y el 05 de octubre de 2021 se realizaron mesas de trabajo internas con las diferentes dependencias de la entidad, con el objetivo de identificar todos los proyectos que aportaran a la gestión ambiental de la ciudad, y las mesas externas con la SDA, en donde se le indicaban los avances que se tenían con relación a la reformulación y concertación del PACA para la vigencia 2021. Anexos 3 y 4.</t>
  </si>
  <si>
    <t>Elaborar un procedimiento que contenga controles y lineamientos en la oportunidad y completitud para el cargue de documentos de ejecución del contrato en el SECOP.</t>
  </si>
  <si>
    <t>La DGC en conjunto con la Subgerencia de Gestión Corporativa elaboró el procedimiento PD-94 de fecha 23 de diciembre 2021 "Publicación de informes y pagos a contratistas a través de la plataforma SECOP II o su equivalente" el cual se encuentra publicado en la intranet.</t>
  </si>
  <si>
    <t>Teniendo en cuenta que durante los meses de abril a diciembre de 2021 la Empresa no constituyó ninguna inversión en  CDT, se informa que por lo anterior no se realizaron conciliaciones de información dado que la transmisión del formato CB-0114 se realiza en blanco.  El soporte es la transmisión de la cuenta mensual en la fecha respectiva.</t>
  </si>
  <si>
    <t>Esta actividad está en términos. Se informa que el formato CB-0905 se trasmite con periodicidad anual, razón por la cual la conciliación se realizará sobre la información al corte del mes de diciembre de 2021 con transmisión en plataforma Sivicof en los tiempos determinados por la Contraloría para el reporte de la cuenta anual.</t>
  </si>
  <si>
    <t>Realizar una capacitación sobre instructivos de Sivicof, donde participe el equipo de trabajo que desarrolla actividades de diligenciamiento de los formatos Sivicof</t>
  </si>
  <si>
    <t>Se proyectó borrador de comunicación para la Contraloría solicitando la capacitación relacionada con diligenciamiento de los instructivos la cual se encuentra en revisión y aprobación. Anexo 4 proyecto comunicación.</t>
  </si>
  <si>
    <t>Al respecto desde la Subgerencia de Planeación (Gerencia proyecto San Juan de Dios) se han adelantado las siguientes acciones:
1. Contrato 063 del PAD San Juan de Dios - Diseño de espacios emblemáticos derivados del concurso de arquitectura: El consultor debe adelantar los permisos y autorizaciones ante el Ministerio de Cultura y demás instancias que el proyecto requiera, como Curaduría Urbana, Servicios Públicos, permisos ambientales o los demás que apliquen. 
Estado: Contrato en ejecución. (Adjunto contrato).
2. Contrato 065 del PAD San Juan de Dios - Interventoría a los diseños de espacios emblemáticos derivados del concurso de arquitectura: El interventor debe acompañar y verificar la solicitud y obtención de los permisos y autorizaciones ante el Ministerio de Cultura y demás instancias que el proyecto requiera, como Curaduría Urbana, Servicios Públicos,
Estado: Contrato en ejecución. Permisos ambientales o los demás que apliquen. (Adjunto contrato)
3. Proceso de invitación pública No. PAD-SJD-IP-05-2021 - Consultoría para los diseños de restauración integral de los tres pabellones de San Juan de Dios: Incluye el trámite y obtención de autorizaciones y licencias requeridas para ejecutar los proyectos. 
Estado: Proceso adjudicado, contrato por firmar. (Adjunto anexo técnico).
4. Proceso de selección simplificada PAD-SJD-SS-04-2021 - Interventoría a la consultoría para los diseños de restauración integral de los tres pabellones de San Juan de Dios: Incluye el seguimiento y acompañamiento al trámite y obtención de autorizaciones y licencias requeridas para ejecutar los proyectos. 
Estado: En proceso de selección. (Adjunto anexo técnico).</t>
  </si>
  <si>
    <t>Diseñar y emplear un formato de validación de la información contenida en el formato CBN 1001 PAC para la revisión previa al envío periódico de la misma.</t>
  </si>
  <si>
    <t>Se elaboró un piloto con la información a diciembre 31 de 2021 para validar la información previa a la transmisión, obteniendo resultados aceptables que requieren ajustes en el diseño y formulación. Anexo 6.</t>
  </si>
  <si>
    <t>Hallazgo administrativo con presunta incidencia disciplinaria por falta de reporte e inconsistencias en la información en la rendición de la cuenta de la ERU en el aplicativo de SIVICOF. CASO 3 DOCUMENTO CBN-1001-1220 PAC.</t>
  </si>
  <si>
    <t>Definir las directrices de priorización para la elaboración, presentación y entrega de información a los organismos administrativos y de control frente a otras actividades funcionales de las áreas de presupuesto, tesorería y contabilidad de la Subgerencia Corporativa.</t>
  </si>
  <si>
    <t>Se está recopilando la información de procedimientos, circulares y directivas vigentes para establecer el mecanismo más idóneo que permita cumplir efectivamente con la acción.</t>
  </si>
  <si>
    <t>Realizar dos socializaciones del procedimiento del cargue de la información al SECOP.</t>
  </si>
  <si>
    <t>A través de correo electrónico de fecha 31 de diciembre de 2021 se socializó el procedimiento PD-94 "Publicación de informes y pagos a contratistas a través de la plataforma SECOP II o su equivalente".</t>
  </si>
  <si>
    <t>A traves de radicado I2021003338 de fecha 15 de diciembre de 2021 la DGC realizó seguimiento de manera aleatoria al cargue de documentos de ejecución contractual en la plataforma Secop, reportando a los supervisores las situaciones encontradas</t>
  </si>
  <si>
    <t>Hallazgo administrativo por la falta de efectividad de la acción formulada al Hallazgo 3.1.3.5, acción 1; en el Plan de Mejoramiento de la ERU correspondientes a la Auditoria de Regularidad No. 65 relacionado con publicación extemporánea de información en la plataforma SECOP II.</t>
  </si>
  <si>
    <t>A través de radicado I2021003338 de fecha 15 de diciembre de 2021 la DGC realizó seguimiento de manera aleatoria al cargue de documentos de ejecución contractual en la plataforma Secop, reportando a los supervisores las situaciones encontradas.</t>
  </si>
  <si>
    <t>A través de radicado I2021003336, I2021003337 y I2021003339 de fecha 15 de diciembre de 2021 de manera aleatoria, la DGC realizó seguimiento en el diligenciamiento de la fecha de inicio en el secop, de algunos contratos, reportando a los supervisores las situaciones encontradas.</t>
  </si>
  <si>
    <t>Realizar una revisión periódica que permita verificar el estado de los predios, de acuerdo con el reporte generado por el sistema JSP7.</t>
  </si>
  <si>
    <t>Al finalizar la vigencia 2021 se generó el listado en excel de predios en administración, desde el sistema, para que sea revisado el estado y si requiere alguna modificación se ajustará en el mes de enero.
Se diseñará y pondrá en funcionamiento, un reporte en donde se identifique la fecha y el periodo de generación de la información. (28/02/2022).</t>
  </si>
  <si>
    <t>ANÁLISIS SEGUIMIENTO OCI - Marzo 31 de 2022</t>
  </si>
  <si>
    <t>CUMPLIMIENTO a marzo 31 de 2022</t>
  </si>
  <si>
    <t>ESTADO a marzo 31 de 2022</t>
  </si>
  <si>
    <t>De acuerdo con la revisión realizada a la documentación asociada al proceso de Direccionamiento Estratégico en el sistema integrado de gestión, se identificó que ninguno de los documentos existentes se relaciona con la generación de reportes más allá del seguimiento a planes y metas, por lo cual se elaborará una guía que contenga tanto los lineamientos requeridos como el paso a paso para su cumplimiento.</t>
  </si>
  <si>
    <t>La subgerencia de Planeación y Administración de Proyectos adelantó un inventario que lista los diferentes reportes, informes o datos que se generan desde el área, con el fin de definir la arquitectura del repositorio y los lineamientos a documentar para su funcionamiento, el siguiente paso es identificar cuales están exclusivamente asociados y metas y proyectos de inversión. Se adjunta primer inventario realizado y la frecuencia de reportes. De igual manera se incluyó en el mapa de oportunidades del proceso de Direccionamiento Estratégico.</t>
  </si>
  <si>
    <t>Para dar cumplimiento a la acción propuesta y su objetivo final, se realizaron las siguientes gestiones:
Incluir en los contratos suscritos en relación con los bienes de interés cultural, la obligación de gestionar los trámites de autorización ante las autoridades competentes, a la luz de las normas vigentes. Lo anterior se puede evidenciar en los siguientes contratos:
Contrato 074 de 2022 para la elaboración de los estudios y diseños técnicos de los proyectos de restauración y la gestión y obtención de los permisos, autorizaciones y licencias correspondientes para la intervención de los edificios San Eduardo, San Lucas, y Paulina Ponce de León, inmuebles localizados en el bien de interés cultural del ámbito nacional del complejo hospitalario San Juan de Dios.
Contrato 075 de 2022 Para realizar la interventoría integral al contrato de consultoría cuyo objeto es "Elaboración de los estudios y diseños técnicos, los proyectos de restauración; y la gestión y obtención de los de los permisos, autorizaciones y licencias correspondientes para la intervención de los edificios San Eduardo, San Lucas, y Paulina Ponce de León, inmuebles localizados en el bien de interés cultural del ámbito nacional del complejo hospitalario San Juan de Dios.
Contrato 063 de 2021 del PAD San Juan de Dios - Diseño de espacios emblemáticos derivados del concurso de arquitectura: El consultor debe adelantar los permisos y autorizaciones ante el Ministerio de Cultura y demás instancias que el proyecto requiera, como Curaduría Urbana, Servicios Públicos, permisos ambientales o los demás que apliquen. 
 Contrato 065 del PAD San Juan de Dios - Interventoría a los diseños de espacios emblemáticos derivados del concurso de arquitectura: El interventor debe acompañar y verificar la solicitud y obtención de los permisos y autorizaciones ante el Ministerio de Cultura y demás instancias que el proyecto requiera, como Curaduría Urbana, Servicios Públicos,
Se adjuntan los contratos para la verificación pertinente.</t>
  </si>
  <si>
    <t>A través de radicado I2022000911 de fecha 16 de marzo de 2022 la DGC realizó seguimiento de manera aleatoria al cargue de documentos de ejecución contractual en la plataforma Secop, reportando a los supervisores las situaciones encontradas.</t>
  </si>
  <si>
    <t>A través de radicado I2022000911 de fecha 16 de marzo de 2022  la DGC realizó seguimiento en el diligenciamiento de la fecha de inicio en el secop, de algunos contratos, reportando a los supervisores las situaciones encontradas.</t>
  </si>
  <si>
    <t>Al cierre de la vigencia 2021 no se constituyeron inversiones en CDT. De acuerdo con lo anterior la transmisión del formato CB-0114 se realiza en blanco.
El soporte de esta acción corresponde al formato a diciembre 31 de 2021 de la cuenta mensual transmitida en enero 2022 el cual reposa en la oficina de Control Interno.</t>
  </si>
  <si>
    <t>El formato CB-0905 se transmite con periodicidad anual, por tal razón la conciliación se realizó con corte a diciembre 31 de 2021 y fue verificada con base en el informe de cuentas por cobrar emitido a través del Sistema Administrativo y Financiero JSP7 y la Información registrada en el balance de prueba a 31 de diciembre de 2021 la cual debe ser igual en los dos reportes.
Anexo 1 Reporte JSP7 Cuentas por Pagar
Anexo 2 Balane de Prueba</t>
  </si>
  <si>
    <t>Se implementó el formato para validar la información previa a la transmisión correspondiente a enero y febrero 2022, obteniendo resultados óptimos que posibilitan su implementación definitiva y seguimiento para el próximo trimestre. Anexo  4.</t>
  </si>
  <si>
    <t>En reunión de seguimiento al proceso de gestión financiera adelantada el 23 de febrero de 2022 se evaluaron cuatro escenarios para la priorización de actividades funcionales del equipo financiero, en las cuales se analizaron las fechas más críticas y que incidieran directamente en la presentación de informes a los entes administrativos y de control.
En consecuencia, se expidió la comunicación interna I2022000718 (soporte ubicado en TAMPUS) mediante la cual se fija el calendario de actividades financieras para la vigencia 2022, al tiempo que se dictan algunas recomendaciones que complementan este objetivo.</t>
  </si>
  <si>
    <t>A traves de correo electronico de fecha 14 de enero de 2022 se socializó el procedimiento PD-94 "Publicación de informes y pagos a contratistas a través de la plataforma SECOP II o su equivalente".</t>
  </si>
  <si>
    <t>Con el acompañamiento del a Oficina de Control Interno, la Contraloría de Bogotá remitió mediante correo electrónico del 21 de enero de 2022 la socialización de la capacitación "Socialización Circular 006 de 2021- Grupo III" sobre los formatos a transmitir en la cuenta anual vigencia 2021, el cual incluye el formato CB-0905. Anexo 3.</t>
  </si>
  <si>
    <t>CORTE MAR 31 DE 2022</t>
  </si>
  <si>
    <t>ANÁLISIS SEGUIMIENTO OCI - Junio 30 de 2022</t>
  </si>
  <si>
    <t>CUMPLIMIENTO a junio 30 de 2022</t>
  </si>
  <si>
    <t>ESTADO a junio 30 de 2022</t>
  </si>
  <si>
    <t>2022 2022</t>
  </si>
  <si>
    <t>3.2.1</t>
  </si>
  <si>
    <t>3.2.2</t>
  </si>
  <si>
    <t>*Inversión de recursos sobre un inmueble en desuso
* El control fiscal interno fue valorado con deficiencias por el ente de control
* Existencia de una sentencia de acción popular para la intervención y adecuación de la infraestructura físicas del CHSJDD
* Falta de planeación, controles y alertas durante la estructuración y ejecución del proyecto, así como en la gestión de la contratación que se requería para el desarrollo del mismo en su momento</t>
  </si>
  <si>
    <t>* Realización de obras previo al inicio de la interventoría, la cual inició 19 meses después del contrato raíz
* Falta de aplicación de los lineamientos del manual de contratación de la Empresa y de  controles en la ejecución de la supervisión del contrato 036 de 2017
* Falta de planeación, controles y alertas durante la estructuración y ejecución del proyecto, así como en la gestión de la contratación que se requería para el desarrollo del mismo en su momento</t>
  </si>
  <si>
    <t>* Realización de obras previo al inicio de la interventoría, l cual inició 19 meses después del contrato raíz
* Falta de aplicación de los lineamientos del manual de contratación de la Empresa y de  controles en la ejecución de la supervisión del contrato 036 de 2017
* Falta de planeación, controles y alertas durante la estructuración y ejecución del proyecto, así como en la gestión de la contratación que se requería para el desarrollo del mismo en su momento</t>
  </si>
  <si>
    <t>Definir e implementar herramientas para optimizar la planeación y control de los proyectos a cargo de la Empresa en las diferentes fases desde su inicio hasta su cierre, permitiendo el seguimiento, análisis, documentación y toma oportuna de decisiones.</t>
  </si>
  <si>
    <t>Revisar, actualizar, socializar y evaluar el conocimiento sobre  los documentos del sistema integrado de gestión que soportan la gestión de supervisión e interventoría en la Empresa durante la ejecución de los contratos en relación con  la gestión de los proyectos a cargo de la Empresa.</t>
  </si>
  <si>
    <t xml:space="preserve">Seguimiento integral de proyectos </t>
  </si>
  <si>
    <t xml:space="preserve">No.de herramientas implementadas para la planeación y control de proyectos
</t>
  </si>
  <si>
    <t>Evaluación conocimiento sobre supervisión e interventoría</t>
  </si>
  <si>
    <t xml:space="preserve">No. De documentos revisados, actualizados y socializados / No. Documentos de supervisión e interventoría en el SIG * 100
</t>
  </si>
  <si>
    <t xml:space="preserve">No.de socializaciones con evaluación de la efectividad / No. De socializaciones realizadas * 100
</t>
  </si>
  <si>
    <t>Gerencia Integral de Proyectos de la Subgerencia de Planeación y Administración de Proyectos</t>
  </si>
  <si>
    <t xml:space="preserve">Dirección Contractual / Supervisores </t>
  </si>
  <si>
    <t xml:space="preserve">Hallazgo administrativo con incidencia fiscal y presunta incidencia disciplinaria por los recursos invertidos en estudios y diseños, obras de urbanismo, obras de reparaciones locativas y primeros auxilios e interventorías, en el Complejo Hospitalario San Juan de Dios – CHSJD, específicamente en el edificio Torre central y costado oriental o anexo, por valor de $7.380.731.988, edificios que se encuentran abandonados y no prestan ningún servicio de salud. </t>
  </si>
  <si>
    <t>Hallazgo administrativo con presunta incidencia disciplinaria por no suscribir a tiempo el contrato No. 040 de 2018 de la ERU, para efectuar seguimiento a las obras previstas a ejecutarse en Contrato No. 036 de 2017 de reparaciones locativas, primeros auxilios, mantenimiento y adecuación por fases de intervención, suscrito con el Consorcio Patrimonial, las cuales no se encuentran en uso y en un proceso constante de deterioro 
físico.</t>
  </si>
  <si>
    <t>Se programaron reuniones trimestrales con el Director Comercial para la revisión del Estado de los predios, la   primera se llevó a cabo el 4 de abril de 2022. (ver agenda). Se tiene proyectada la siguiente reunión para el mes de Julio de 2022
Se trabajó y diseñó un reporte generado desde el aplicativo JSP7 (ver reporte) , en el que se incluye la fecha de generación del reporte y los datos de los predios ( Folio, Chip, Nombre del predio-RT, Dirección, Proyecto, Estado Proyecto, Nombre Administrador, Estado base Administ, entre otros).  El reporte incluye la Base General, es decir: Los predios administrados (en inventario) y los predios que ya han sido transferidos o entregados sobre los que se lleva una traza histórica (estos ya no hacen parte del inventario). Se adjunta reporte en el que se relacionan 812 Predios, de los cuales 632 conforman el inventario administrado, 167 se han entregado y 13 se han transferido de estos dos últimos que suman 180, el sistema mantiene la historia, pero no se incluyen en el conteo para administrar.</t>
  </si>
  <si>
    <t>A través de radicado S2022001559 de fecha 22 abril de 2022 y de correo electronico de fechas  29 de abril de 2022 y  22 de junio de 2022 la DGC realizó seguimiento de manera aleatoria al cargue de documentos de ejecución contractual en la plataforma Secop, reportando a los supervisores las situaciones encontradas.</t>
  </si>
  <si>
    <t>A través de radicado S2022001559 de fecha 22 abril de 2022  la DGC  realizó seguimiento en el diligenciamiento de la fecha de inicio en el secop, de algunos contratos, reportando a los supervisores las situaciones encontradas.</t>
  </si>
  <si>
    <t xml:space="preserve">Se adelantó la actualización del "PD-94 Publicación de informes a traves de plataforma SECOP" y se socializó en reunión programada el viernes 24 de Junio de 2022 a las 11am  </t>
  </si>
  <si>
    <t>De acuerdo con la acción de mejora planteada, la Subgerencia de Planeación y Administración de Proyectos ha llevado a cabo las siguientes gestiones:
1. En el mes de abril se realizó el lanzamiento del Tablero de Proyectos, el cual se encuentra disponible en la Erunet; esta herramienta tiene como fin optimizar el acceso a la información de los proyectos de la Empresa, facilitando la consulta por parte de los equipos que interactúan en las distintas etapas. De igual manera, busca apoyar el proceso de seguimiento de las Subgerencias Líderes de los proyectos, con la generación permanente de alertas que permitan tomar decisiones de una manera oportuna y eficiente. El tablero esta disponible en la siguiente ruta: http://186.154.195.124/tablero-de-proyectos
2. Por otra parte, se construyó la propuesta de resolución para el funcionamiento del comité de proyectos, la cual fue revisada por la Subgerencia de Planeación y Administración de Proyectos y la Subgerencia Jurídica; se realizaron los ajustes conforme a la retroalimentación recibida y se encuentre en proceso de revisión y aprobación final por parte de la Gerencia General.
3. A su vez, el 20 de abril la Subgerencia de Planeación y Administración de Proyectos presentó ante CIGD la modificación del proceso de Dirección, control y seguimiento a proyectos. Lo anterior teniendo en cuenta su naturaleza, alcance, impacto e interacción con las partes interesadas, en ese sentido el proceso paso de ser misional a estratégico en el marco del mapa de procesos de la Empresa y se modificó su nombre así como su objetivo, alcance y actividades del ciclo PHVA. El proceso quedó definido como Planeación y seguimiento integral de proyectos. De igual manera, se adelanta la construcción de ciclo de proyectos, para lo cual durante el semestre se han realizado dos mesas de trabajo con lo subgerentes para revisar las diferentes etapas propuestas para el ciclo, así como su alcance y de igual manera con especialistas en el tema de las diferentes áreas de la Empresa.</t>
  </si>
  <si>
    <t xml:space="preserve">Al corte el mes de junio  de 2022, y una vez culminados los seguimientos a la implementación del formato  de validación previa de la información del formato CBN-1001 PAC , se concluye que este cumple con los parámetros de validación frente a la información consignada en el mismo. Anexo 1 formato de validación </t>
  </si>
  <si>
    <t>CORTE JUN 30 DE 2022</t>
  </si>
  <si>
    <t>CUMPLIMIENTO a septiembre 30 de 2022</t>
  </si>
  <si>
    <t>ESTADO a septiembre 30 de 2022</t>
  </si>
  <si>
    <t>ANÁLISIS SEGUIMIENTO OCI - Septiembre 30 de 2022</t>
  </si>
  <si>
    <t>3.5.1</t>
  </si>
  <si>
    <t>Diferencia en la interpretación de la información reportada por la Empresa en el formato SIVICOF y la entregada en el marco de la auditoría para las metas 1 y 4 del proyecto 7507, la meta 3 del proyecto 7509 y la meta 1 del proyecto 7510.</t>
  </si>
  <si>
    <t>La estructuración del estudio de mercado estimó factores como gastos proyectados a asumir por el arrendatario (Operador) para realizar obras de adecuación y poner en marcha su esquema comercial, así como el área en condiciones para realizar un aprovechamiento económico, el cual dio como resultado un valor base para la determinación del canon.</t>
  </si>
  <si>
    <t>Actualización del procedimiento "PD55 Relación con entes externos" del SIG, con el fin de adicionar lineamientos orientados a una reunión preparatoria entre las diferentes áreas de la Empresa para atender de manera oportuna y concertada los requerimientos recibidos en las auditorías realizadas por la Contraloría, así como posibles reuniones aclaratorias con el ente de control, cuando haya lugar a ello.</t>
  </si>
  <si>
    <t>Realizar una jornada de autocontrol donde se incorporen temas relacionados con la importancia de la atención de requerimientos de la Contraloría, la oportunidad, veracidad, coherencia y responsabilidad en los diferentes niveles de la Empresa.</t>
  </si>
  <si>
    <t>Generar y socializar una directriz para todo el personal de la Empresa donde se emitan lineamientos sobre la responsabilidad, oportunidad, veracidad y coherencia en la información y generación de respuestas para entes externos de control.</t>
  </si>
  <si>
    <t>Revisar y ajustar el procedimiento "PD-89 Arriendo de Inmuebles", en cuanto a los lineamientos para la definición del canon de arrendamiento.</t>
  </si>
  <si>
    <t>Actualización procedimiento "PD55 Relación con entes externos"</t>
  </si>
  <si>
    <t>Procedimiento PD55 actualizado</t>
  </si>
  <si>
    <t>Jornada autocontrol</t>
  </si>
  <si>
    <t>Jornada de autocontrol realizada</t>
  </si>
  <si>
    <t>Comunicación interna lineamientos alta dirección</t>
  </si>
  <si>
    <t>Comunicación interna elaborada y socializada</t>
  </si>
  <si>
    <t>Actualización procedimiento "PD-89 Arriendo de Inmuebles"</t>
  </si>
  <si>
    <t>Procedimiento PD89 actualizado</t>
  </si>
  <si>
    <t>Oficina de Control Interno - Subgerencia de Planeación y Administración de proyectos</t>
  </si>
  <si>
    <t>Oficina de Control Interno</t>
  </si>
  <si>
    <t>Gerencia General  - Subgerencia de Planeación y Administración de proyectos</t>
  </si>
  <si>
    <t>Hallazgo administrativo con presunta incidencia disciplinaria por suministrar información oficial en desarrollo de la Auditoría, que difiere con la información reportada en el Sistema de Vigilancia y Control Fiscal –SIVICOF a través de los Documentos y formatos electrónicos desarrollados para este fin.</t>
  </si>
  <si>
    <t>CORTE SEP 30 DE 2022</t>
  </si>
  <si>
    <t>El 15 de julio de 2022 se realizó la segunda reunión con el Director Comercial para revisión del Estado de los predios, sobre el archivo generado desde el JSP7, con corte a 30 de junio de 2022, como resultado se ajustaron los estados que habían variado, quedando actualizada la base (ver reporte- los ajustes se encuentran resaltados en rojo). La próxima reunión se encuentra programada para octubre.
Por otra parte, se programaron reuniones periódicas con el profesional de la Dirección de Predios que realiza el cargue y actualización en el JSP7, de la información generada en el proceso de adquisición, con el fin de conciliar y verificar que todos los predios ingresados desde esa Dirección sean reportados para administración.  A septiembre 30 se han realizado 3 reuniones. 11 de julio, 2 de agosto y 6 de septiembre.  Se tienen programadas en el calendario, reuniones mensuales de cruce y revisión de información de la Base de Datos. (ver agendas y actas de reunión)</t>
  </si>
  <si>
    <t>En agosto de 2022 el procedimiento "PD-89 Arriendo de Inmuebles" fue revisado y ajustado en el numeral 2 LINEAMIENTOS O POLÍTICAS DE OPERACIÓN, incluyendo aspectos a tener en cuenta para la determinación de los cánones de arrendamiento; así mismo, se estableció un control en la actividad 8 del numeral 5 DESCRIPCION DE ACTIVIDADES,  con el fin de que se verifique que los estudios previos contengan los aspectos que fueron considerados para la determinación del canon de arrendamiento; esta modificación se publicó en la Erunet bajo la versión 3, en el enlace:
http://186.154.195.124/sites/default/files/documentos/PD-89_Arriendo_Inmuebles_V3.pdf
En octubre se programó reunión del equipo de la Dirección Comercial para considerar ajustes adicionales en el procedimiento en cuanto al estudio de mercado y fijación del canon.</t>
  </si>
  <si>
    <t>A través de radicado I2022002556 de fecha 26 de agosto de 2022 la DGC realizó seguimiento de manera aleatoria al cargue de documentos de ejecución contractual en la plataforma Secop, reportando a los supervisores las situaciones encontradas.</t>
  </si>
  <si>
    <t>Posterior a la revisión realizada en el primer trimestre del año y validando el contenido del procedimiento "PD-02 Programación y seguimiento al Plan de Acción Institucional", se determinó que aunque no es documento sobre reporte de cumplimiento de metas, su objetivo es "Definir las líneas estratégicas y de acción de la Empresa, que orienten la toma de decisiones y las actividades con el fin de lograr los objetivos estratégicos propuestos, teniendo en cuenta su capacidad y recursos, garantizando a su vez coherencia con políticas, normas, planes y programas distritales" y por ende es el documento donde se establecen los lineamientos para generar los instrumentos de planeación que son objeto de reportes; es por ello que como la intención de la acción es la definición de lineamientos y puntos de control para los reportes de metas, la Subgerencia de Planeación y Administración de Proyectos, identificó la conveniencia de que estos sean incorporados en el referido documento completando el ciclo desde la creación del instrumento, hasta la generación de reportes y su archivo.
En ese sentido en el mes de agosto se actualizó el procedimiento PD-02 y se socializó con las personas encargadas de su gestión que a la vez fue con quienes se trabajó la modificación señalada.
El procedimiento actualizado se puede ubicar en el siguiente enlace: http://186.154.195.124/sites/default/files/documentos/PD-02%20Progr%20seguim%20plan%20acci%20V4.pdf</t>
  </si>
  <si>
    <t>En cumplimiento de la acción prevista, la Subgerencia de Planeación y Administración de Proyectos inició el alistamiento y alimentación del repositorio de información relacionada con los reportes de información asociadas al cumplimiento de metas y los proyectos de inversión. El repositorio se encuentra ubicado en la siguiente ruta del Owncloud de la Empresa \\192.168.10.203\Institucional\SPAP\planeacion\28 PLANES\Información reportes 2022 y cuenta con 13 reportes generados desde enero de 2022 a la fecha. La ubicación de la carpeta garantiza la seguridad de la información, así como su disponibilidad inmediata.</t>
  </si>
  <si>
    <t>De acuerdo con la acción de mejora planteada, la Subgerencia de Planeación y Administración de Proyectos ha llevado a cabo las siguientes gestiones:
1. En el mes de abril se realizó el lanzamiento del Tablero provisional de Proyectos de la Empresa, el cual se encuentra disponible en la Erunet; esta herramienta de uso interno tiene como fin optimizar el acceso a la información de los proyectos de la Empresa, facilitando la consulta por parte de los equipos que interactúan en las distintas etapas. De igual manera, busca apoyar el proceso de seguimiento de las Subgerencias Líderes de los proyectos, con la generación permanente de alertas que permitan tomar decisiones de una manera oportuna y eficiente. Se relaciona el enlace donde se puede verificar lo mencionado: http://186.154.195.124/tablero-de-proyectos.
2. Por otra parte, se adoptó la resolución 142 del 4 de agosto de 2022 “Por la cual se crea el Comité de Proyectos de la Empresa de Renovación y Desarrollo Urbano de Bogotá y se establece su funcionamiento”. Se relaciona el enlace donde se puede verificar lo señalado: http://186.154.195.124/node/4572.
3.  La Subgerencia de Planeación y Administración de Proyectos avanza en la formulación de la Guía de Gestión Integral de Proyectos en la cual se relaciona la información del ciclo de proyectos ERU y el alcance de sus etapas y fases.  Se adelanta la construcción de ciclo de proyectos, para lo cual se han realizado mesas de trabajo para revisar las diferentes etapas propuestas para el ciclo, así como su alcance y de igual manera se está trabajando en la armonización de la información que será incorporada en el sistema de información misional de la Empresa.</t>
  </si>
  <si>
    <t>El repositorio de información que da cumplimiento a la acción conforme a lo reportado en el seguimiento anterior está disponible en el siguiente enlace: \\192.168.10.203\Institucional\SPAP\planeacion\28 PLANES\Información reportes 2022</t>
  </si>
  <si>
    <t>Hallazgo administrativo con incidencia fiscal por TRES MIL TRESCIENTOS TREINTA Y NUEVE MILLONES TRESCIENTOS CUARENTA Y OCHO MIL NOVECIENTOS CUARENTA Y UN PESOS ($3.339.348.941)  y presunta incidencia disciplinaria, por deficiencia en la estructuración de los estudios de mercado, lo que generó el pago del arrendamiento por un valor menor de las manzanas 10 y 22, sector  San Victorino.</t>
  </si>
  <si>
    <t>ANÁLISIS SEGUIMIENTO OCI - Diciembre 31 de 2022</t>
  </si>
  <si>
    <t>CUMPLIMIENTO a diciembre 31 de 2022</t>
  </si>
  <si>
    <t>ESTADO a diciembre 31 de 2022</t>
  </si>
  <si>
    <t>Dirección Comercial  - Subgerencia de Planeación y Administración de proyectos</t>
  </si>
  <si>
    <t>A través de radicado I2022003171 de fecha 4 de noviembre de 2022 la DGC realizó seguimiento de manera aleatoria al cargue de documentos de ejecución contractual en la plataforma Secop, reportando a los supervisores las situaciones encontradas.</t>
  </si>
  <si>
    <t>Se realizó campaña de Autocontrol, de forma virtual, la cual inició el 24 de junio de 2022 por medio de correos electrónicos de expectativa, remitidos a través de la Oficina Asesora de Comunicaciones.
El día 29 de junio de se remitió a los correos institucionales la encuesta "Pon a prueba tus conocimientos y gana espectaculares premios", relacionada con temas de la primera y segunda línea de defensa; una vez analizados los resultados, se realizarán las acciones de fortalecimiento de forma virtual, con el propósito de afianzar los conocimientos e implementación de las Líneas de defensa.
Se presento Informe Fortalecimiento Autocontrol - Primera Jornada 2022 Radicado interno I2022002831 de fecha 26 de septiembre de 2022.</t>
  </si>
  <si>
    <t>Se realizó la segunda jornada de autocontrol mediante la conferencia "Relación con Entes de Control", de forma presencial, el día 29 de noviembre de 2022, la cual fue acompañada por una campaña de expectativa a través de correos electrónicos remitidos por la Oficina Asesora de Comunicaciones.
La temática abordada por los colaboradores de la Oficina de Control Interno de la Empresa, contó con 8 capítulos a saber:
1. Roles de la Oficina de Control Interno Decreto 648 de 2017
2. Relación con Entes Externos de Control
3. Procedimiento PD55 - Relación con Entes Externos de Control
4. Flujograma general – Atención Presencial
5. Consecuencia del incumplimiento de los términos
6. Indicador - Integralidad, Coherencia y Oportunidad en las Respuestas a los Requerimientos de los Entes de Control
7. Anexo para la Rendición de Cuentas sistema de vigilancia y control fiscal - SIVICOF “Procedimiento: Seguimiento y Control a la Gestión Institucional”
8. Plan de Mejoramiento Contraloría de Bogotá</t>
  </si>
  <si>
    <t>CORTE DIC 31 DE 2022</t>
  </si>
  <si>
    <t>El 10 de octubre de 2022 se realizó la tercera reunión trimestral de revisión y actualización del campo "estado del proyecto" sobre el listado de predios generado por el módulo JSP7, con corte a 30 de septiembre de 2022; como soportes se anexaron acta con firma de los asistentes (Director Comercial, Gestor Senior III y Gestor Senior II de la Dirección Comercial), agenda de la citación y el listado de predios (resaltados en amarillo los que tuvieron modificación).
La revisión se continuará de acuerdo con lo establecido en el PROTOCOLO ESTADOS BASE DE DATOS DE PREDIOS - MÓDULO JSP7, documentado en el Sistema Integrado de Gestión SIG, con el Código GI-46 (página 7 literal b):
http://186.154.195.124/sites/default/files/documentos/GI-46%20Proto%20estado%20BD%20predios%20JSP7.pdf
Adicionalmente, como parte del autocontrol, se siguen llevando a cabo reuniones con el profesional de la Dirección de Predios encargado de alimentar el módulo del sistema JSP7 para cruce y revisión de la información.</t>
  </si>
  <si>
    <t>En el mes de diciembre, la Subgerencia de Planeación, en el marco del alcance del proceso Planeación y Seguimiento Integral de Proyectos adoptó la Guía de Gestión Integral de Proyectos versión 1 con código GI-49, la cual pone a disposición de la Empresa una Guía de referencia con los lineamientos y buenas prácticas para la gestión de proyectos. La citada guía se puede consultar en el siguiente link: http://186.154.195.124/node/4693.
En contribución a la socialización de la Guía, desde la Subgerencia de Planeación se emitió un memorando para los subgerentes, jefes de oficina, directores y supervisores de contrato informándoles sobre la existencia de la guía y su objetivo. En el archivo de la OCI reposa copia de dicho memorando con radicado No. I2022003610 del 26 de diciembre de 2022.</t>
  </si>
  <si>
    <t>Se realizó la actualización y publicación en la eruNET del procedimiento "PD55 Relación con entes externos" del SIG, en su versión 5 de fecha 29 de noviembre de 2022, con el fin de adicionar lineamientos orientados a una reunión preparatoria entre las diferentes áreas de la Empresa para atender de manera oportuna y concertada los requerimientos recibidos en las auditorías realizadas por la Contraloría, así como posibles reuniones aclaratorias con el ente de control, cuando haya lugar a ello.</t>
  </si>
  <si>
    <t xml:space="preserve">Con fecha 24 de octubre de 2022, se publicó la versión cuatro del procedimiento Código: PD-89 Arriendo de Inmuebles, en la cual se incluyó un ajuste en el numeral 2 Lineamientos o Políticas de Operación "Establecer el área arrendable del predio considerando su destinación"
Ver versión en el link :     
http://186.154.195.124/sites/default/files/documentos/PD-89%20Arriendo%20Inmuebles%20V4.pdf
La socialización del procedimiento se realizó el 27 de octubre de 2022.                                                </t>
  </si>
  <si>
    <t>Se realizó una socialización de los formatos actualizados en la Dirección de Gestión Contractual: Acta de liquidación y Acta de cierre, la cual fue evaluada.</t>
  </si>
  <si>
    <t>ANÁLISIS SEGUIMIENTO OCI - Marzo 31 de 2023</t>
  </si>
  <si>
    <t>CUMPLIMIENTO a marzo 31 de 2023</t>
  </si>
  <si>
    <t>ESTADO a marzo 31 de 2023</t>
  </si>
  <si>
    <t>En el mes de enero de 2023 se implementó el Manual de Contratación y Gestión de Negocios de la Empresa MN-12, en el cual se incorporó el capítulo III de "Supervisión e Interventoría"; en consecuencia, el manual de supervisión e interventoría se eliminó del Sistema Integrado de Gestión.
Con la implementación del Manual de Contratación y Gestión de Negocios y el plan de acción institucional para la presente vigencia, se está adelantando el proceso de actualización integral de los instrumentos del Sistema Integrado de Gestión, que incorporará nuevos documentos que apoyen y fortalezcan la gestión en la etapa de ejecución de los contratos, a saber: Guía de gestión contractual, Guía de incumplimientos y Guía de garantías.</t>
  </si>
  <si>
    <t>Se llevó a cabo la socialización del Manual de Contratación y Gestión de Negocios MN-12 durante los días 18, 20 y 23 de enero, a través de reuniones virtuales por google meet en las cuales se despejaron dudas al respecto del proceso de gestión contractual y se realizaron las evaluaciones respectivas.</t>
  </si>
  <si>
    <t>CORTE MAR 31 DE 2023</t>
  </si>
  <si>
    <t>De manera conjunta la Gerencia General y la Subgerencia de Planeación emitieron comunicación interna a través de la cual dan pautas a todos los colaboradores de la Empresa sobre los aspectos más relevantes a tener en cuenta en la atención de solicitudes por parte de los Entes de Control, sin perjuicio de lo establecido en el procedimiento PD-55 liderado por la Oficina de Control Interno.
La socialización se realizó a los diferentes jefes de área para que lo compartieran con sus diferentes equipos de trabajo y de manera masiva a través de una pieza de comunicación a través de correo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</si>
</sst>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C0A]d\-mmm\-yy;@"/>
    <numFmt numFmtId="165" formatCode="0.0%"/>
  </numFmts>
  <fonts count="11" x14ac:knownFonts="1">
    <font>
      <sz val="11"/>
      <color theme="1"/>
      <name val="Calibri"/>
      <family val="2"/>
      <scheme val="minor"/>
    </font>
    <font>
      <sz val="11"/>
      <color theme="1"/>
      <name val="Calibri"/>
      <family val="2"/>
      <scheme val="minor"/>
    </font>
    <font>
      <b/>
      <sz val="14"/>
      <color indexed="8"/>
      <name val="Arial"/>
      <family val="2"/>
    </font>
    <font>
      <sz val="11"/>
      <color indexed="8"/>
      <name val="Arial Narrow"/>
      <family val="2"/>
    </font>
    <font>
      <sz val="11"/>
      <name val="Arial Narrow"/>
      <family val="2"/>
    </font>
    <font>
      <sz val="11"/>
      <name val="Arial"/>
      <family val="2"/>
    </font>
    <font>
      <b/>
      <sz val="11"/>
      <name val="Arial"/>
      <family val="2"/>
    </font>
    <font>
      <sz val="11"/>
      <color indexed="8"/>
      <name val="Arial"/>
      <family val="2"/>
    </font>
    <font>
      <b/>
      <sz val="12"/>
      <color indexed="8"/>
      <name val="Arial"/>
      <family val="2"/>
    </font>
    <font>
      <b/>
      <sz val="12"/>
      <color theme="1"/>
      <name val="Arial"/>
      <family val="2"/>
    </font>
    <font>
      <b/>
      <sz val="12"/>
      <name val="Arial"/>
      <family val="2"/>
    </font>
  </fonts>
  <fills count="6">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theme="4" tint="0.39997558519241921"/>
        <bgColor indexed="64"/>
      </patternFill>
    </fill>
    <fill>
      <patternFill patternType="solid">
        <fgColor theme="9"/>
        <bgColor indexed="64"/>
      </patternFill>
    </fill>
  </fills>
  <borders count="5">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32">
    <xf numFmtId="0" fontId="0" fillId="0" borderId="0" xfId="0"/>
    <xf numFmtId="0" fontId="2" fillId="0" borderId="0" xfId="0" applyFont="1"/>
    <xf numFmtId="0" fontId="3" fillId="0" borderId="0" xfId="0" applyFont="1" applyAlignment="1">
      <alignment horizontal="center"/>
    </xf>
    <xf numFmtId="0" fontId="3" fillId="0" borderId="0" xfId="0" applyFont="1"/>
    <xf numFmtId="0" fontId="4" fillId="0" borderId="0" xfId="0" applyFont="1"/>
    <xf numFmtId="0" fontId="3" fillId="2" borderId="0" xfId="0" applyFont="1" applyFill="1"/>
    <xf numFmtId="0" fontId="4" fillId="2" borderId="0" xfId="0" applyFont="1" applyFill="1"/>
    <xf numFmtId="9" fontId="3" fillId="0" borderId="0" xfId="1" applyFont="1" applyAlignment="1">
      <alignment horizontal="center"/>
    </xf>
    <xf numFmtId="0" fontId="3" fillId="2" borderId="0" xfId="0" applyFont="1" applyFill="1" applyAlignment="1">
      <alignment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7" fillId="3" borderId="2" xfId="0" applyFont="1" applyFill="1" applyBorder="1" applyAlignment="1" applyProtection="1">
      <alignment horizontal="left" vertical="center"/>
      <protection locked="0"/>
    </xf>
    <xf numFmtId="0" fontId="5" fillId="3" borderId="2" xfId="0" applyFont="1" applyFill="1" applyBorder="1" applyAlignment="1" applyProtection="1">
      <alignment horizontal="justify" vertical="center" wrapText="1"/>
      <protection locked="0"/>
    </xf>
    <xf numFmtId="0" fontId="5" fillId="3" borderId="2" xfId="0" applyFont="1" applyFill="1" applyBorder="1" applyAlignment="1">
      <alignment horizontal="justify" vertical="center" wrapText="1"/>
    </xf>
    <xf numFmtId="9" fontId="5" fillId="3" borderId="2" xfId="1" applyFont="1" applyFill="1" applyBorder="1" applyAlignment="1">
      <alignment horizontal="center" vertical="center" wrapText="1"/>
    </xf>
    <xf numFmtId="9" fontId="5" fillId="3" borderId="2" xfId="1" applyFont="1" applyFill="1" applyBorder="1" applyAlignment="1">
      <alignment horizontal="left" vertical="center" wrapText="1"/>
    </xf>
    <xf numFmtId="9" fontId="5" fillId="3" borderId="2" xfId="0" applyNumberFormat="1" applyFont="1" applyFill="1" applyBorder="1" applyAlignment="1">
      <alignment horizontal="center" vertical="center" wrapText="1"/>
    </xf>
    <xf numFmtId="164" fontId="5" fillId="3" borderId="2" xfId="0" applyNumberFormat="1" applyFont="1" applyFill="1" applyBorder="1" applyAlignment="1" applyProtection="1">
      <alignment horizontal="center" vertical="center" wrapText="1"/>
      <protection locked="0"/>
    </xf>
    <xf numFmtId="0" fontId="8" fillId="0" borderId="2" xfId="0" applyFont="1" applyBorder="1" applyAlignment="1">
      <alignment horizontal="center" vertical="center"/>
    </xf>
    <xf numFmtId="165" fontId="3" fillId="0" borderId="0" xfId="1" applyNumberFormat="1" applyFont="1" applyBorder="1" applyAlignment="1">
      <alignment horizontal="center"/>
    </xf>
    <xf numFmtId="0" fontId="9" fillId="4" borderId="2" xfId="0" applyFont="1" applyFill="1" applyBorder="1" applyAlignment="1">
      <alignment horizontal="center" vertical="center" wrapText="1"/>
    </xf>
    <xf numFmtId="0" fontId="10" fillId="4" borderId="2" xfId="0" applyFont="1" applyFill="1" applyBorder="1" applyAlignment="1">
      <alignment horizontal="left" vertical="center" wrapText="1"/>
    </xf>
    <xf numFmtId="0" fontId="9" fillId="5" borderId="2" xfId="0" applyFont="1" applyFill="1" applyBorder="1" applyAlignment="1">
      <alignment horizontal="center" vertical="center" wrapText="1"/>
    </xf>
    <xf numFmtId="0" fontId="10" fillId="5" borderId="2" xfId="0" applyFont="1" applyFill="1" applyBorder="1" applyAlignment="1">
      <alignment horizontal="left" vertical="center" wrapText="1"/>
    </xf>
    <xf numFmtId="0" fontId="8" fillId="0" borderId="4" xfId="0" applyFont="1" applyBorder="1" applyAlignment="1">
      <alignment horizontal="center" vertical="center"/>
    </xf>
    <xf numFmtId="0" fontId="8" fillId="0" borderId="2" xfId="0" applyFont="1" applyBorder="1" applyAlignment="1">
      <alignment horizontal="left" vertical="center"/>
    </xf>
    <xf numFmtId="0" fontId="2" fillId="0" borderId="0" xfId="0" applyFont="1" applyAlignment="1">
      <alignment horizontal="center"/>
    </xf>
    <xf numFmtId="0" fontId="5" fillId="0" borderId="0" xfId="0" applyFont="1" applyAlignment="1">
      <alignment vertical="center" wrapText="1"/>
    </xf>
    <xf numFmtId="0" fontId="2" fillId="0" borderId="0" xfId="0" applyFont="1" applyAlignment="1">
      <alignment horizont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28"/>
  <sheetViews>
    <sheetView showGridLines="0" tabSelected="1" topLeftCell="AT1" zoomScale="60" zoomScaleNormal="60" workbookViewId="0">
      <pane ySplit="3" topLeftCell="A4" activePane="bottomLeft" state="frozen"/>
      <selection pane="bottomLeft" activeCell="BA4" sqref="BA4"/>
    </sheetView>
  </sheetViews>
  <sheetFormatPr baseColWidth="10" defaultColWidth="0" defaultRowHeight="16.5" x14ac:dyDescent="0.3"/>
  <cols>
    <col min="1" max="1" width="11.85546875" style="3" customWidth="1"/>
    <col min="2" max="2" width="21.5703125" style="2" customWidth="1"/>
    <col min="3" max="3" width="15.28515625" style="3" customWidth="1"/>
    <col min="4" max="4" width="14.140625" style="3" customWidth="1"/>
    <col min="5" max="5" width="26.7109375" style="3" customWidth="1"/>
    <col min="6" max="6" width="11.85546875" style="4" customWidth="1"/>
    <col min="7" max="7" width="58.140625" style="5" customWidth="1"/>
    <col min="8" max="8" width="51.28515625" style="6" customWidth="1"/>
    <col min="9" max="9" width="47" style="6" customWidth="1"/>
    <col min="10" max="10" width="47.42578125" style="6" customWidth="1"/>
    <col min="11" max="11" width="37.140625" style="3" customWidth="1"/>
    <col min="12" max="12" width="75.7109375" style="2" customWidth="1"/>
    <col min="13" max="13" width="30.140625" style="2" customWidth="1"/>
    <col min="14" max="14" width="27.28515625" style="2" customWidth="1"/>
    <col min="15" max="15" width="100.7109375" style="2" customWidth="1"/>
    <col min="16" max="17" width="27.28515625" style="2" customWidth="1"/>
    <col min="18" max="18" width="165.7109375" style="2" customWidth="1"/>
    <col min="19" max="20" width="27.28515625" style="2" customWidth="1"/>
    <col min="21" max="21" width="116.42578125" style="2" customWidth="1"/>
    <col min="22" max="23" width="27.28515625" style="2" customWidth="1"/>
    <col min="24" max="24" width="116.42578125" style="2" customWidth="1"/>
    <col min="25" max="26" width="27.28515625" style="2" customWidth="1"/>
    <col min="27" max="27" width="115.7109375" style="2" customWidth="1"/>
    <col min="28" max="29" width="27.28515625" style="2" customWidth="1"/>
    <col min="30" max="30" width="115.7109375" style="2" customWidth="1"/>
    <col min="31" max="32" width="27.28515625" style="2" customWidth="1"/>
    <col min="33" max="33" width="115.7109375" style="2" customWidth="1"/>
    <col min="34" max="35" width="27.28515625" style="2" customWidth="1"/>
    <col min="36" max="36" width="115.7109375" style="2" customWidth="1"/>
    <col min="37" max="38" width="27.28515625" style="2" customWidth="1"/>
    <col min="39" max="39" width="115.7109375" style="2" customWidth="1"/>
    <col min="40" max="41" width="27.28515625" style="2" customWidth="1"/>
    <col min="42" max="42" width="115.7109375" style="2" customWidth="1"/>
    <col min="43" max="44" width="27.28515625" style="2" customWidth="1"/>
    <col min="45" max="45" width="115.7109375" style="2" customWidth="1"/>
    <col min="46" max="47" width="27.28515625" style="2" customWidth="1"/>
    <col min="48" max="48" width="115.7109375" style="2" customWidth="1"/>
    <col min="49" max="50" width="27.28515625" style="2" customWidth="1"/>
    <col min="51" max="51" width="21.140625" style="5" customWidth="1"/>
    <col min="52" max="52" width="28.140625" style="5" customWidth="1"/>
    <col min="53" max="53" width="49.85546875" style="6" customWidth="1"/>
    <col min="54" max="61" width="0" hidden="1" customWidth="1"/>
    <col min="62" max="16384" width="11.5703125" hidden="1"/>
  </cols>
  <sheetData>
    <row r="1" spans="1:53" ht="18.75" x14ac:dyDescent="0.3">
      <c r="A1" s="1" t="s">
        <v>0</v>
      </c>
    </row>
    <row r="2" spans="1:53" x14ac:dyDescent="0.3">
      <c r="A2" s="7"/>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8"/>
    </row>
    <row r="3" spans="1:53" ht="75" x14ac:dyDescent="0.25">
      <c r="A3" s="9" t="s">
        <v>1</v>
      </c>
      <c r="B3" s="10" t="s">
        <v>2</v>
      </c>
      <c r="C3" s="10" t="s">
        <v>3</v>
      </c>
      <c r="D3" s="10" t="s">
        <v>4</v>
      </c>
      <c r="E3" s="10" t="s">
        <v>5</v>
      </c>
      <c r="F3" s="10" t="s">
        <v>6</v>
      </c>
      <c r="G3" s="10" t="s">
        <v>7</v>
      </c>
      <c r="H3" s="10" t="s">
        <v>8</v>
      </c>
      <c r="I3" s="10" t="s">
        <v>9</v>
      </c>
      <c r="J3" s="10" t="s">
        <v>10</v>
      </c>
      <c r="K3" s="10" t="s">
        <v>11</v>
      </c>
      <c r="L3" s="11" t="s">
        <v>12</v>
      </c>
      <c r="M3" s="10" t="s">
        <v>13</v>
      </c>
      <c r="N3" s="10" t="s">
        <v>14</v>
      </c>
      <c r="O3" s="11" t="s">
        <v>15</v>
      </c>
      <c r="P3" s="10" t="s">
        <v>16</v>
      </c>
      <c r="Q3" s="10" t="s">
        <v>17</v>
      </c>
      <c r="R3" s="11" t="s">
        <v>47</v>
      </c>
      <c r="S3" s="10" t="s">
        <v>45</v>
      </c>
      <c r="T3" s="10" t="s">
        <v>46</v>
      </c>
      <c r="U3" s="11" t="s">
        <v>40</v>
      </c>
      <c r="V3" s="10" t="s">
        <v>41</v>
      </c>
      <c r="W3" s="10" t="s">
        <v>42</v>
      </c>
      <c r="X3" s="11" t="s">
        <v>39</v>
      </c>
      <c r="Y3" s="10" t="s">
        <v>43</v>
      </c>
      <c r="Z3" s="10" t="s">
        <v>44</v>
      </c>
      <c r="AA3" s="11" t="s">
        <v>48</v>
      </c>
      <c r="AB3" s="10" t="s">
        <v>49</v>
      </c>
      <c r="AC3" s="10" t="s">
        <v>50</v>
      </c>
      <c r="AD3" s="11" t="s">
        <v>51</v>
      </c>
      <c r="AE3" s="10" t="s">
        <v>52</v>
      </c>
      <c r="AF3" s="10" t="s">
        <v>53</v>
      </c>
      <c r="AG3" s="11" t="s">
        <v>120</v>
      </c>
      <c r="AH3" s="10" t="s">
        <v>121</v>
      </c>
      <c r="AI3" s="10" t="s">
        <v>122</v>
      </c>
      <c r="AJ3" s="11" t="s">
        <v>150</v>
      </c>
      <c r="AK3" s="10" t="s">
        <v>151</v>
      </c>
      <c r="AL3" s="10" t="s">
        <v>152</v>
      </c>
      <c r="AM3" s="11" t="s">
        <v>165</v>
      </c>
      <c r="AN3" s="10" t="s">
        <v>166</v>
      </c>
      <c r="AO3" s="10" t="s">
        <v>167</v>
      </c>
      <c r="AP3" s="11" t="s">
        <v>194</v>
      </c>
      <c r="AQ3" s="10" t="s">
        <v>192</v>
      </c>
      <c r="AR3" s="10" t="s">
        <v>193</v>
      </c>
      <c r="AS3" s="11" t="s">
        <v>223</v>
      </c>
      <c r="AT3" s="10" t="s">
        <v>224</v>
      </c>
      <c r="AU3" s="10" t="s">
        <v>225</v>
      </c>
      <c r="AV3" s="11" t="s">
        <v>236</v>
      </c>
      <c r="AW3" s="10" t="s">
        <v>237</v>
      </c>
      <c r="AX3" s="10" t="s">
        <v>238</v>
      </c>
      <c r="AY3" s="10" t="s">
        <v>18</v>
      </c>
      <c r="AZ3" s="10" t="s">
        <v>19</v>
      </c>
      <c r="BA3" s="11" t="s">
        <v>20</v>
      </c>
    </row>
    <row r="4" spans="1:53" ht="157.9" customHeight="1" x14ac:dyDescent="0.25">
      <c r="A4" s="12">
        <v>1</v>
      </c>
      <c r="B4" s="13">
        <v>263</v>
      </c>
      <c r="C4" s="14" t="s">
        <v>54</v>
      </c>
      <c r="D4" s="13">
        <v>56</v>
      </c>
      <c r="E4" s="14" t="s">
        <v>22</v>
      </c>
      <c r="F4" s="14">
        <v>1</v>
      </c>
      <c r="G4" s="15" t="s">
        <v>113</v>
      </c>
      <c r="H4" s="16" t="s">
        <v>56</v>
      </c>
      <c r="I4" s="16" t="s">
        <v>66</v>
      </c>
      <c r="J4" s="16" t="s">
        <v>67</v>
      </c>
      <c r="K4" s="16" t="s">
        <v>68</v>
      </c>
      <c r="L4" s="17"/>
      <c r="M4" s="17"/>
      <c r="N4" s="17"/>
      <c r="O4" s="17"/>
      <c r="P4" s="17"/>
      <c r="Q4" s="17"/>
      <c r="R4" s="17"/>
      <c r="S4" s="17"/>
      <c r="T4" s="17"/>
      <c r="U4" s="17"/>
      <c r="V4" s="17"/>
      <c r="W4" s="17"/>
      <c r="X4" s="18"/>
      <c r="Y4" s="17"/>
      <c r="Z4" s="17"/>
      <c r="AA4" s="18"/>
      <c r="AB4" s="17"/>
      <c r="AC4" s="17"/>
      <c r="AD4" s="18"/>
      <c r="AE4" s="17"/>
      <c r="AF4" s="17" t="s">
        <v>23</v>
      </c>
      <c r="AG4" s="18" t="s">
        <v>124</v>
      </c>
      <c r="AH4" s="17">
        <v>1</v>
      </c>
      <c r="AI4" s="17" t="s">
        <v>24</v>
      </c>
      <c r="AJ4" s="18"/>
      <c r="AK4" s="19">
        <v>1</v>
      </c>
      <c r="AL4" s="17" t="s">
        <v>24</v>
      </c>
      <c r="AM4" s="18"/>
      <c r="AN4" s="19">
        <v>1</v>
      </c>
      <c r="AO4" s="17" t="s">
        <v>24</v>
      </c>
      <c r="AP4" s="18"/>
      <c r="AQ4" s="19">
        <v>1</v>
      </c>
      <c r="AR4" s="17" t="s">
        <v>24</v>
      </c>
      <c r="AS4" s="18"/>
      <c r="AT4" s="19">
        <v>1</v>
      </c>
      <c r="AU4" s="17" t="s">
        <v>24</v>
      </c>
      <c r="AV4" s="18"/>
      <c r="AW4" s="19">
        <v>1</v>
      </c>
      <c r="AX4" s="17" t="s">
        <v>24</v>
      </c>
      <c r="AY4" s="20">
        <v>44488</v>
      </c>
      <c r="AZ4" s="20">
        <v>44592</v>
      </c>
      <c r="BA4" s="13" t="s">
        <v>104</v>
      </c>
    </row>
    <row r="5" spans="1:53" ht="120" customHeight="1" x14ac:dyDescent="0.25">
      <c r="A5" s="12">
        <v>2</v>
      </c>
      <c r="B5" s="13">
        <v>263</v>
      </c>
      <c r="C5" s="14" t="s">
        <v>54</v>
      </c>
      <c r="D5" s="13">
        <v>56</v>
      </c>
      <c r="E5" s="14" t="s">
        <v>22</v>
      </c>
      <c r="F5" s="14">
        <v>2</v>
      </c>
      <c r="G5" s="15" t="s">
        <v>113</v>
      </c>
      <c r="H5" s="16" t="s">
        <v>56</v>
      </c>
      <c r="I5" s="16" t="s">
        <v>69</v>
      </c>
      <c r="J5" s="16" t="s">
        <v>70</v>
      </c>
      <c r="K5" s="16" t="s">
        <v>71</v>
      </c>
      <c r="L5" s="17"/>
      <c r="M5" s="17"/>
      <c r="N5" s="17"/>
      <c r="O5" s="17"/>
      <c r="P5" s="17"/>
      <c r="Q5" s="17"/>
      <c r="R5" s="17"/>
      <c r="S5" s="17"/>
      <c r="T5" s="17"/>
      <c r="U5" s="17"/>
      <c r="V5" s="17"/>
      <c r="W5" s="17"/>
      <c r="X5" s="18"/>
      <c r="Y5" s="17"/>
      <c r="Z5" s="17"/>
      <c r="AA5" s="18"/>
      <c r="AB5" s="17"/>
      <c r="AC5" s="17"/>
      <c r="AD5" s="18"/>
      <c r="AE5" s="17"/>
      <c r="AF5" s="17" t="s">
        <v>23</v>
      </c>
      <c r="AG5" s="18" t="s">
        <v>125</v>
      </c>
      <c r="AH5" s="17">
        <v>1</v>
      </c>
      <c r="AI5" s="17" t="s">
        <v>24</v>
      </c>
      <c r="AJ5" s="18"/>
      <c r="AK5" s="19">
        <v>1</v>
      </c>
      <c r="AL5" s="17" t="s">
        <v>24</v>
      </c>
      <c r="AM5" s="18"/>
      <c r="AN5" s="19">
        <v>1</v>
      </c>
      <c r="AO5" s="17" t="s">
        <v>24</v>
      </c>
      <c r="AP5" s="18"/>
      <c r="AQ5" s="19">
        <v>1</v>
      </c>
      <c r="AR5" s="17" t="s">
        <v>24</v>
      </c>
      <c r="AS5" s="18"/>
      <c r="AT5" s="19">
        <v>1</v>
      </c>
      <c r="AU5" s="17" t="s">
        <v>24</v>
      </c>
      <c r="AV5" s="18"/>
      <c r="AW5" s="19">
        <v>1</v>
      </c>
      <c r="AX5" s="17" t="s">
        <v>24</v>
      </c>
      <c r="AY5" s="20">
        <v>44488</v>
      </c>
      <c r="AZ5" s="20">
        <v>44592</v>
      </c>
      <c r="BA5" s="13" t="s">
        <v>104</v>
      </c>
    </row>
    <row r="6" spans="1:53" ht="120" customHeight="1" x14ac:dyDescent="0.25">
      <c r="A6" s="12">
        <v>3</v>
      </c>
      <c r="B6" s="13">
        <v>263</v>
      </c>
      <c r="C6" s="14" t="s">
        <v>54</v>
      </c>
      <c r="D6" s="13">
        <v>56</v>
      </c>
      <c r="E6" s="14" t="s">
        <v>22</v>
      </c>
      <c r="F6" s="14">
        <v>3</v>
      </c>
      <c r="G6" s="15" t="s">
        <v>113</v>
      </c>
      <c r="H6" s="16" t="s">
        <v>56</v>
      </c>
      <c r="I6" s="16" t="s">
        <v>72</v>
      </c>
      <c r="J6" s="16" t="s">
        <v>73</v>
      </c>
      <c r="K6" s="16" t="s">
        <v>74</v>
      </c>
      <c r="L6" s="17"/>
      <c r="M6" s="17"/>
      <c r="N6" s="17"/>
      <c r="O6" s="17"/>
      <c r="P6" s="17"/>
      <c r="Q6" s="17"/>
      <c r="R6" s="17"/>
      <c r="S6" s="17"/>
      <c r="T6" s="17"/>
      <c r="U6" s="17"/>
      <c r="V6" s="17"/>
      <c r="W6" s="17"/>
      <c r="X6" s="18"/>
      <c r="Y6" s="17"/>
      <c r="Z6" s="17"/>
      <c r="AA6" s="18"/>
      <c r="AB6" s="17"/>
      <c r="AC6" s="17"/>
      <c r="AD6" s="18"/>
      <c r="AE6" s="17"/>
      <c r="AF6" s="17" t="s">
        <v>23</v>
      </c>
      <c r="AG6" s="18" t="s">
        <v>132</v>
      </c>
      <c r="AH6" s="17">
        <v>0.75</v>
      </c>
      <c r="AI6" s="17" t="s">
        <v>23</v>
      </c>
      <c r="AJ6" s="18" t="s">
        <v>158</v>
      </c>
      <c r="AK6" s="17">
        <v>1</v>
      </c>
      <c r="AL6" s="17" t="s">
        <v>24</v>
      </c>
      <c r="AM6" s="18"/>
      <c r="AN6" s="17">
        <v>1</v>
      </c>
      <c r="AO6" s="17" t="s">
        <v>24</v>
      </c>
      <c r="AP6" s="18"/>
      <c r="AQ6" s="17">
        <v>1</v>
      </c>
      <c r="AR6" s="17" t="s">
        <v>24</v>
      </c>
      <c r="AS6" s="18"/>
      <c r="AT6" s="17">
        <v>1</v>
      </c>
      <c r="AU6" s="17" t="s">
        <v>24</v>
      </c>
      <c r="AV6" s="18"/>
      <c r="AW6" s="17">
        <v>1</v>
      </c>
      <c r="AX6" s="17" t="s">
        <v>24</v>
      </c>
      <c r="AY6" s="20">
        <v>44488</v>
      </c>
      <c r="AZ6" s="20">
        <v>44592</v>
      </c>
      <c r="BA6" s="13" t="s">
        <v>104</v>
      </c>
    </row>
    <row r="7" spans="1:53" ht="120" customHeight="1" x14ac:dyDescent="0.25">
      <c r="A7" s="12">
        <v>4</v>
      </c>
      <c r="B7" s="13">
        <v>263</v>
      </c>
      <c r="C7" s="14" t="s">
        <v>54</v>
      </c>
      <c r="D7" s="13">
        <v>56</v>
      </c>
      <c r="E7" s="14" t="s">
        <v>22</v>
      </c>
      <c r="F7" s="14">
        <v>4</v>
      </c>
      <c r="G7" s="15" t="s">
        <v>114</v>
      </c>
      <c r="H7" s="16" t="s">
        <v>57</v>
      </c>
      <c r="I7" s="16" t="s">
        <v>75</v>
      </c>
      <c r="J7" s="16" t="s">
        <v>73</v>
      </c>
      <c r="K7" s="16" t="s">
        <v>76</v>
      </c>
      <c r="L7" s="17"/>
      <c r="M7" s="17"/>
      <c r="N7" s="17"/>
      <c r="O7" s="17"/>
      <c r="P7" s="17"/>
      <c r="Q7" s="17"/>
      <c r="R7" s="17"/>
      <c r="S7" s="17"/>
      <c r="T7" s="17"/>
      <c r="U7" s="17"/>
      <c r="V7" s="17"/>
      <c r="W7" s="17"/>
      <c r="X7" s="18"/>
      <c r="Y7" s="17"/>
      <c r="Z7" s="17"/>
      <c r="AA7" s="18"/>
      <c r="AB7" s="17"/>
      <c r="AC7" s="17"/>
      <c r="AD7" s="18"/>
      <c r="AE7" s="17"/>
      <c r="AF7" s="17" t="s">
        <v>23</v>
      </c>
      <c r="AG7" s="18" t="s">
        <v>133</v>
      </c>
      <c r="AH7" s="17">
        <v>0.75</v>
      </c>
      <c r="AI7" s="17" t="s">
        <v>23</v>
      </c>
      <c r="AJ7" s="18" t="s">
        <v>159</v>
      </c>
      <c r="AK7" s="17">
        <v>1</v>
      </c>
      <c r="AL7" s="17" t="s">
        <v>24</v>
      </c>
      <c r="AM7" s="18"/>
      <c r="AN7" s="17">
        <v>1</v>
      </c>
      <c r="AO7" s="17" t="s">
        <v>24</v>
      </c>
      <c r="AP7" s="18"/>
      <c r="AQ7" s="17">
        <v>1</v>
      </c>
      <c r="AR7" s="17" t="s">
        <v>24</v>
      </c>
      <c r="AS7" s="18"/>
      <c r="AT7" s="17">
        <v>1</v>
      </c>
      <c r="AU7" s="17" t="s">
        <v>24</v>
      </c>
      <c r="AV7" s="18"/>
      <c r="AW7" s="17">
        <v>1</v>
      </c>
      <c r="AX7" s="17" t="s">
        <v>24</v>
      </c>
      <c r="AY7" s="20">
        <v>44488</v>
      </c>
      <c r="AZ7" s="20">
        <v>44592</v>
      </c>
      <c r="BA7" s="13" t="s">
        <v>104</v>
      </c>
    </row>
    <row r="8" spans="1:53" ht="120" customHeight="1" x14ac:dyDescent="0.25">
      <c r="A8" s="12">
        <v>5</v>
      </c>
      <c r="B8" s="13">
        <v>263</v>
      </c>
      <c r="C8" s="14" t="s">
        <v>54</v>
      </c>
      <c r="D8" s="13">
        <v>56</v>
      </c>
      <c r="E8" s="14" t="s">
        <v>22</v>
      </c>
      <c r="F8" s="14">
        <v>5</v>
      </c>
      <c r="G8" s="15" t="s">
        <v>114</v>
      </c>
      <c r="H8" s="16" t="s">
        <v>57</v>
      </c>
      <c r="I8" s="16" t="s">
        <v>134</v>
      </c>
      <c r="J8" s="16" t="s">
        <v>32</v>
      </c>
      <c r="K8" s="16" t="s">
        <v>77</v>
      </c>
      <c r="L8" s="17"/>
      <c r="M8" s="17"/>
      <c r="N8" s="17"/>
      <c r="O8" s="17"/>
      <c r="P8" s="17"/>
      <c r="Q8" s="17"/>
      <c r="R8" s="17"/>
      <c r="S8" s="17"/>
      <c r="T8" s="17"/>
      <c r="U8" s="17"/>
      <c r="V8" s="17"/>
      <c r="W8" s="17"/>
      <c r="X8" s="18"/>
      <c r="Y8" s="17"/>
      <c r="Z8" s="17"/>
      <c r="AA8" s="18"/>
      <c r="AB8" s="17"/>
      <c r="AC8" s="17"/>
      <c r="AD8" s="18"/>
      <c r="AE8" s="17"/>
      <c r="AF8" s="17" t="s">
        <v>23</v>
      </c>
      <c r="AG8" s="18" t="s">
        <v>135</v>
      </c>
      <c r="AH8" s="17">
        <v>0.75</v>
      </c>
      <c r="AI8" s="17" t="s">
        <v>23</v>
      </c>
      <c r="AJ8" s="18" t="s">
        <v>163</v>
      </c>
      <c r="AK8" s="19">
        <v>1</v>
      </c>
      <c r="AL8" s="17" t="s">
        <v>24</v>
      </c>
      <c r="AM8" s="18"/>
      <c r="AN8" s="19">
        <v>1</v>
      </c>
      <c r="AO8" s="17" t="s">
        <v>24</v>
      </c>
      <c r="AP8" s="18"/>
      <c r="AQ8" s="19">
        <v>1</v>
      </c>
      <c r="AR8" s="17" t="s">
        <v>24</v>
      </c>
      <c r="AS8" s="18"/>
      <c r="AT8" s="19">
        <v>1</v>
      </c>
      <c r="AU8" s="17" t="s">
        <v>24</v>
      </c>
      <c r="AV8" s="18"/>
      <c r="AW8" s="19">
        <v>1</v>
      </c>
      <c r="AX8" s="17" t="s">
        <v>24</v>
      </c>
      <c r="AY8" s="20">
        <v>44488</v>
      </c>
      <c r="AZ8" s="20">
        <v>44620</v>
      </c>
      <c r="BA8" s="13" t="s">
        <v>105</v>
      </c>
    </row>
    <row r="9" spans="1:53" ht="120" customHeight="1" x14ac:dyDescent="0.25">
      <c r="A9" s="12">
        <v>6</v>
      </c>
      <c r="B9" s="13">
        <v>263</v>
      </c>
      <c r="C9" s="14" t="s">
        <v>54</v>
      </c>
      <c r="D9" s="13">
        <v>56</v>
      </c>
      <c r="E9" s="14" t="s">
        <v>22</v>
      </c>
      <c r="F9" s="14">
        <v>6</v>
      </c>
      <c r="G9" s="15" t="s">
        <v>126</v>
      </c>
      <c r="H9" s="16" t="s">
        <v>58</v>
      </c>
      <c r="I9" s="16" t="s">
        <v>127</v>
      </c>
      <c r="J9" s="16" t="s">
        <v>78</v>
      </c>
      <c r="K9" s="16" t="s">
        <v>79</v>
      </c>
      <c r="L9" s="17"/>
      <c r="M9" s="17"/>
      <c r="N9" s="17"/>
      <c r="O9" s="17"/>
      <c r="P9" s="17"/>
      <c r="Q9" s="17"/>
      <c r="R9" s="17"/>
      <c r="S9" s="17"/>
      <c r="T9" s="17"/>
      <c r="U9" s="17"/>
      <c r="V9" s="17"/>
      <c r="W9" s="17"/>
      <c r="X9" s="18"/>
      <c r="Y9" s="17"/>
      <c r="Z9" s="17"/>
      <c r="AA9" s="18"/>
      <c r="AB9" s="17"/>
      <c r="AC9" s="17"/>
      <c r="AD9" s="18"/>
      <c r="AE9" s="17"/>
      <c r="AF9" s="17" t="s">
        <v>23</v>
      </c>
      <c r="AG9" s="18" t="s">
        <v>128</v>
      </c>
      <c r="AH9" s="17">
        <v>1</v>
      </c>
      <c r="AI9" s="17" t="s">
        <v>24</v>
      </c>
      <c r="AJ9" s="18"/>
      <c r="AK9" s="19">
        <v>1</v>
      </c>
      <c r="AL9" s="17" t="s">
        <v>24</v>
      </c>
      <c r="AM9" s="18"/>
      <c r="AN9" s="19">
        <v>1</v>
      </c>
      <c r="AO9" s="17" t="s">
        <v>24</v>
      </c>
      <c r="AP9" s="18"/>
      <c r="AQ9" s="19">
        <v>1</v>
      </c>
      <c r="AR9" s="17" t="s">
        <v>24</v>
      </c>
      <c r="AS9" s="18"/>
      <c r="AT9" s="19">
        <v>1</v>
      </c>
      <c r="AU9" s="17" t="s">
        <v>24</v>
      </c>
      <c r="AV9" s="18"/>
      <c r="AW9" s="19">
        <v>1</v>
      </c>
      <c r="AX9" s="17" t="s">
        <v>24</v>
      </c>
      <c r="AY9" s="20">
        <v>44488</v>
      </c>
      <c r="AZ9" s="20">
        <v>44712</v>
      </c>
      <c r="BA9" s="13" t="s">
        <v>106</v>
      </c>
    </row>
    <row r="10" spans="1:53" ht="120" customHeight="1" x14ac:dyDescent="0.25">
      <c r="A10" s="12">
        <v>7</v>
      </c>
      <c r="B10" s="13">
        <v>263</v>
      </c>
      <c r="C10" s="14" t="s">
        <v>54</v>
      </c>
      <c r="D10" s="13">
        <v>56</v>
      </c>
      <c r="E10" s="14" t="s">
        <v>22</v>
      </c>
      <c r="F10" s="14">
        <v>7</v>
      </c>
      <c r="G10" s="15" t="s">
        <v>126</v>
      </c>
      <c r="H10" s="16" t="s">
        <v>58</v>
      </c>
      <c r="I10" s="16" t="s">
        <v>137</v>
      </c>
      <c r="J10" s="16" t="s">
        <v>80</v>
      </c>
      <c r="K10" s="16" t="s">
        <v>81</v>
      </c>
      <c r="L10" s="17"/>
      <c r="M10" s="17"/>
      <c r="N10" s="17"/>
      <c r="O10" s="17"/>
      <c r="P10" s="17"/>
      <c r="Q10" s="17"/>
      <c r="R10" s="17"/>
      <c r="S10" s="17"/>
      <c r="T10" s="17"/>
      <c r="U10" s="17"/>
      <c r="V10" s="17"/>
      <c r="W10" s="17"/>
      <c r="X10" s="18"/>
      <c r="Y10" s="17"/>
      <c r="Z10" s="17"/>
      <c r="AA10" s="18"/>
      <c r="AB10" s="17"/>
      <c r="AC10" s="17"/>
      <c r="AD10" s="18"/>
      <c r="AE10" s="17"/>
      <c r="AF10" s="17" t="s">
        <v>23</v>
      </c>
      <c r="AG10" s="18" t="s">
        <v>138</v>
      </c>
      <c r="AH10" s="17">
        <v>0.75</v>
      </c>
      <c r="AI10" s="17" t="s">
        <v>23</v>
      </c>
      <c r="AJ10" s="18" t="s">
        <v>160</v>
      </c>
      <c r="AK10" s="19">
        <v>1</v>
      </c>
      <c r="AL10" s="17" t="s">
        <v>24</v>
      </c>
      <c r="AM10" s="18" t="s">
        <v>190</v>
      </c>
      <c r="AN10" s="19">
        <v>1</v>
      </c>
      <c r="AO10" s="17" t="s">
        <v>24</v>
      </c>
      <c r="AP10" s="18"/>
      <c r="AQ10" s="19">
        <v>1</v>
      </c>
      <c r="AR10" s="17" t="s">
        <v>24</v>
      </c>
      <c r="AS10" s="18"/>
      <c r="AT10" s="19">
        <v>1</v>
      </c>
      <c r="AU10" s="17" t="s">
        <v>24</v>
      </c>
      <c r="AV10" s="18"/>
      <c r="AW10" s="19">
        <v>1</v>
      </c>
      <c r="AX10" s="17" t="s">
        <v>24</v>
      </c>
      <c r="AY10" s="20">
        <v>44488</v>
      </c>
      <c r="AZ10" s="20">
        <v>44742</v>
      </c>
      <c r="BA10" s="13" t="s">
        <v>106</v>
      </c>
    </row>
    <row r="11" spans="1:53" ht="120" customHeight="1" x14ac:dyDescent="0.25">
      <c r="A11" s="12">
        <v>8</v>
      </c>
      <c r="B11" s="13">
        <v>263</v>
      </c>
      <c r="C11" s="14" t="s">
        <v>54</v>
      </c>
      <c r="D11" s="13">
        <v>56</v>
      </c>
      <c r="E11" s="14" t="s">
        <v>22</v>
      </c>
      <c r="F11" s="14">
        <v>8</v>
      </c>
      <c r="G11" s="15" t="s">
        <v>139</v>
      </c>
      <c r="H11" s="16" t="s">
        <v>58</v>
      </c>
      <c r="I11" s="16" t="s">
        <v>140</v>
      </c>
      <c r="J11" s="16" t="s">
        <v>82</v>
      </c>
      <c r="K11" s="16" t="s">
        <v>83</v>
      </c>
      <c r="L11" s="17"/>
      <c r="M11" s="17"/>
      <c r="N11" s="17"/>
      <c r="O11" s="17"/>
      <c r="P11" s="17"/>
      <c r="Q11" s="17"/>
      <c r="R11" s="17"/>
      <c r="S11" s="17"/>
      <c r="T11" s="17"/>
      <c r="U11" s="17"/>
      <c r="V11" s="17"/>
      <c r="W11" s="17"/>
      <c r="X11" s="18"/>
      <c r="Y11" s="17"/>
      <c r="Z11" s="17"/>
      <c r="AA11" s="18"/>
      <c r="AB11" s="17"/>
      <c r="AC11" s="17"/>
      <c r="AD11" s="18"/>
      <c r="AE11" s="17"/>
      <c r="AF11" s="17" t="s">
        <v>23</v>
      </c>
      <c r="AG11" s="18" t="s">
        <v>141</v>
      </c>
      <c r="AH11" s="17">
        <v>0.15</v>
      </c>
      <c r="AI11" s="17" t="s">
        <v>23</v>
      </c>
      <c r="AJ11" s="18" t="s">
        <v>161</v>
      </c>
      <c r="AK11" s="17">
        <v>1</v>
      </c>
      <c r="AL11" s="17" t="s">
        <v>24</v>
      </c>
      <c r="AM11" s="18"/>
      <c r="AN11" s="17">
        <v>1</v>
      </c>
      <c r="AO11" s="17" t="s">
        <v>24</v>
      </c>
      <c r="AP11" s="18"/>
      <c r="AQ11" s="17">
        <v>1</v>
      </c>
      <c r="AR11" s="17" t="s">
        <v>24</v>
      </c>
      <c r="AS11" s="18"/>
      <c r="AT11" s="17">
        <v>1</v>
      </c>
      <c r="AU11" s="17" t="s">
        <v>24</v>
      </c>
      <c r="AV11" s="18"/>
      <c r="AW11" s="17">
        <v>1</v>
      </c>
      <c r="AX11" s="17" t="s">
        <v>24</v>
      </c>
      <c r="AY11" s="20">
        <v>44488</v>
      </c>
      <c r="AZ11" s="20">
        <v>44742</v>
      </c>
      <c r="BA11" s="13" t="s">
        <v>107</v>
      </c>
    </row>
    <row r="12" spans="1:53" ht="120" customHeight="1" x14ac:dyDescent="0.25">
      <c r="A12" s="12">
        <v>9</v>
      </c>
      <c r="B12" s="13">
        <v>263</v>
      </c>
      <c r="C12" s="14" t="s">
        <v>54</v>
      </c>
      <c r="D12" s="13">
        <v>56</v>
      </c>
      <c r="E12" s="14" t="s">
        <v>26</v>
      </c>
      <c r="F12" s="14">
        <v>2</v>
      </c>
      <c r="G12" s="15" t="s">
        <v>115</v>
      </c>
      <c r="H12" s="16" t="s">
        <v>59</v>
      </c>
      <c r="I12" s="16" t="s">
        <v>84</v>
      </c>
      <c r="J12" s="16" t="s">
        <v>85</v>
      </c>
      <c r="K12" s="13" t="s">
        <v>123</v>
      </c>
      <c r="L12" s="17"/>
      <c r="M12" s="17"/>
      <c r="N12" s="17"/>
      <c r="O12" s="17"/>
      <c r="P12" s="17"/>
      <c r="Q12" s="17"/>
      <c r="R12" s="17"/>
      <c r="S12" s="17"/>
      <c r="T12" s="17"/>
      <c r="U12" s="17"/>
      <c r="V12" s="17"/>
      <c r="W12" s="17"/>
      <c r="X12" s="18"/>
      <c r="Y12" s="17"/>
      <c r="Z12" s="17"/>
      <c r="AA12" s="18"/>
      <c r="AB12" s="17"/>
      <c r="AC12" s="17"/>
      <c r="AD12" s="18"/>
      <c r="AE12" s="17"/>
      <c r="AF12" s="17" t="s">
        <v>23</v>
      </c>
      <c r="AG12" s="18" t="s">
        <v>129</v>
      </c>
      <c r="AH12" s="17">
        <v>1</v>
      </c>
      <c r="AI12" s="17" t="s">
        <v>24</v>
      </c>
      <c r="AJ12" s="18"/>
      <c r="AK12" s="19">
        <v>1</v>
      </c>
      <c r="AL12" s="17" t="s">
        <v>24</v>
      </c>
      <c r="AM12" s="18"/>
      <c r="AN12" s="19">
        <v>1</v>
      </c>
      <c r="AO12" s="17" t="s">
        <v>24</v>
      </c>
      <c r="AP12" s="18"/>
      <c r="AQ12" s="19">
        <v>1</v>
      </c>
      <c r="AR12" s="17" t="s">
        <v>24</v>
      </c>
      <c r="AS12" s="18"/>
      <c r="AT12" s="19">
        <v>1</v>
      </c>
      <c r="AU12" s="17" t="s">
        <v>24</v>
      </c>
      <c r="AV12" s="18"/>
      <c r="AW12" s="19">
        <v>1</v>
      </c>
      <c r="AX12" s="17" t="s">
        <v>24</v>
      </c>
      <c r="AY12" s="20">
        <v>44488</v>
      </c>
      <c r="AZ12" s="20">
        <v>44849</v>
      </c>
      <c r="BA12" s="13" t="s">
        <v>108</v>
      </c>
    </row>
    <row r="13" spans="1:53" ht="230.45" customHeight="1" x14ac:dyDescent="0.25">
      <c r="A13" s="12">
        <v>10</v>
      </c>
      <c r="B13" s="13">
        <v>263</v>
      </c>
      <c r="C13" s="14" t="s">
        <v>54</v>
      </c>
      <c r="D13" s="13">
        <v>56</v>
      </c>
      <c r="E13" s="14" t="s">
        <v>26</v>
      </c>
      <c r="F13" s="14">
        <v>3</v>
      </c>
      <c r="G13" s="15" t="s">
        <v>115</v>
      </c>
      <c r="H13" s="16" t="s">
        <v>60</v>
      </c>
      <c r="I13" s="16" t="s">
        <v>86</v>
      </c>
      <c r="J13" s="16" t="s">
        <v>87</v>
      </c>
      <c r="K13" s="16" t="s">
        <v>88</v>
      </c>
      <c r="L13" s="17"/>
      <c r="M13" s="17"/>
      <c r="N13" s="17"/>
      <c r="O13" s="17"/>
      <c r="P13" s="17"/>
      <c r="Q13" s="17"/>
      <c r="R13" s="17"/>
      <c r="S13" s="17"/>
      <c r="T13" s="17"/>
      <c r="U13" s="17"/>
      <c r="V13" s="17"/>
      <c r="W13" s="17"/>
      <c r="X13" s="18"/>
      <c r="Y13" s="17"/>
      <c r="Z13" s="17"/>
      <c r="AA13" s="18"/>
      <c r="AB13" s="17"/>
      <c r="AC13" s="17"/>
      <c r="AD13" s="18"/>
      <c r="AE13" s="17"/>
      <c r="AF13" s="17" t="s">
        <v>23</v>
      </c>
      <c r="AG13" s="17" t="s">
        <v>21</v>
      </c>
      <c r="AH13" s="17">
        <v>0</v>
      </c>
      <c r="AI13" s="17" t="s">
        <v>23</v>
      </c>
      <c r="AJ13" s="18" t="s">
        <v>153</v>
      </c>
      <c r="AK13" s="17">
        <v>0.1</v>
      </c>
      <c r="AL13" s="17" t="s">
        <v>23</v>
      </c>
      <c r="AM13" s="17" t="s">
        <v>21</v>
      </c>
      <c r="AN13" s="17">
        <v>0</v>
      </c>
      <c r="AO13" s="17" t="s">
        <v>23</v>
      </c>
      <c r="AP13" s="18" t="s">
        <v>218</v>
      </c>
      <c r="AQ13" s="17">
        <v>1</v>
      </c>
      <c r="AR13" s="17" t="s">
        <v>24</v>
      </c>
      <c r="AS13" s="18"/>
      <c r="AT13" s="17">
        <v>1</v>
      </c>
      <c r="AU13" s="17" t="s">
        <v>24</v>
      </c>
      <c r="AV13" s="18"/>
      <c r="AW13" s="17">
        <v>1</v>
      </c>
      <c r="AX13" s="17" t="s">
        <v>24</v>
      </c>
      <c r="AY13" s="20">
        <v>44488</v>
      </c>
      <c r="AZ13" s="20">
        <v>44849</v>
      </c>
      <c r="BA13" s="13" t="s">
        <v>25</v>
      </c>
    </row>
    <row r="14" spans="1:53" ht="120" customHeight="1" x14ac:dyDescent="0.25">
      <c r="A14" s="12">
        <v>11</v>
      </c>
      <c r="B14" s="13">
        <v>263</v>
      </c>
      <c r="C14" s="14" t="s">
        <v>54</v>
      </c>
      <c r="D14" s="13">
        <v>56</v>
      </c>
      <c r="E14" s="14" t="s">
        <v>26</v>
      </c>
      <c r="F14" s="14">
        <v>4</v>
      </c>
      <c r="G14" s="15" t="s">
        <v>115</v>
      </c>
      <c r="H14" s="16" t="s">
        <v>60</v>
      </c>
      <c r="I14" s="16" t="s">
        <v>89</v>
      </c>
      <c r="J14" s="16" t="s">
        <v>90</v>
      </c>
      <c r="K14" s="16" t="s">
        <v>91</v>
      </c>
      <c r="L14" s="17"/>
      <c r="M14" s="17"/>
      <c r="N14" s="17"/>
      <c r="O14" s="17"/>
      <c r="P14" s="17"/>
      <c r="Q14" s="17"/>
      <c r="R14" s="17"/>
      <c r="S14" s="17"/>
      <c r="T14" s="17"/>
      <c r="U14" s="17"/>
      <c r="V14" s="17"/>
      <c r="W14" s="17"/>
      <c r="X14" s="18"/>
      <c r="Y14" s="17"/>
      <c r="Z14" s="17"/>
      <c r="AA14" s="18"/>
      <c r="AB14" s="17"/>
      <c r="AC14" s="17"/>
      <c r="AD14" s="18"/>
      <c r="AE14" s="17"/>
      <c r="AF14" s="17" t="s">
        <v>23</v>
      </c>
      <c r="AG14" s="17" t="s">
        <v>21</v>
      </c>
      <c r="AH14" s="17">
        <v>0</v>
      </c>
      <c r="AI14" s="17" t="s">
        <v>23</v>
      </c>
      <c r="AJ14" s="18" t="s">
        <v>154</v>
      </c>
      <c r="AK14" s="17">
        <v>0.1</v>
      </c>
      <c r="AL14" s="17" t="s">
        <v>23</v>
      </c>
      <c r="AM14" s="18" t="s">
        <v>219</v>
      </c>
      <c r="AN14" s="17">
        <v>0.7</v>
      </c>
      <c r="AO14" s="17" t="s">
        <v>23</v>
      </c>
      <c r="AP14" s="18" t="s">
        <v>221</v>
      </c>
      <c r="AQ14" s="17">
        <v>1</v>
      </c>
      <c r="AR14" s="17" t="s">
        <v>24</v>
      </c>
      <c r="AS14" s="18"/>
      <c r="AT14" s="17">
        <v>1</v>
      </c>
      <c r="AU14" s="17" t="s">
        <v>24</v>
      </c>
      <c r="AV14" s="18"/>
      <c r="AW14" s="17">
        <v>1</v>
      </c>
      <c r="AX14" s="17" t="s">
        <v>24</v>
      </c>
      <c r="AY14" s="20">
        <v>44488</v>
      </c>
      <c r="AZ14" s="20">
        <v>44849</v>
      </c>
      <c r="BA14" s="13" t="s">
        <v>25</v>
      </c>
    </row>
    <row r="15" spans="1:53" ht="120" customHeight="1" x14ac:dyDescent="0.25">
      <c r="A15" s="12">
        <v>12</v>
      </c>
      <c r="B15" s="13">
        <v>263</v>
      </c>
      <c r="C15" s="14" t="s">
        <v>54</v>
      </c>
      <c r="D15" s="13">
        <v>56</v>
      </c>
      <c r="E15" s="14" t="s">
        <v>28</v>
      </c>
      <c r="F15" s="14">
        <v>1</v>
      </c>
      <c r="G15" s="15" t="s">
        <v>116</v>
      </c>
      <c r="H15" s="16" t="s">
        <v>61</v>
      </c>
      <c r="I15" s="16" t="s">
        <v>130</v>
      </c>
      <c r="J15" s="16" t="s">
        <v>92</v>
      </c>
      <c r="K15" s="16" t="s">
        <v>93</v>
      </c>
      <c r="L15" s="17"/>
      <c r="M15" s="17"/>
      <c r="N15" s="17"/>
      <c r="O15" s="17"/>
      <c r="P15" s="17"/>
      <c r="Q15" s="17"/>
      <c r="R15" s="17"/>
      <c r="S15" s="17"/>
      <c r="T15" s="17"/>
      <c r="U15" s="17"/>
      <c r="V15" s="17"/>
      <c r="W15" s="17"/>
      <c r="X15" s="18"/>
      <c r="Y15" s="17"/>
      <c r="Z15" s="17"/>
      <c r="AA15" s="18"/>
      <c r="AB15" s="17"/>
      <c r="AC15" s="17"/>
      <c r="AD15" s="18"/>
      <c r="AE15" s="17"/>
      <c r="AF15" s="17" t="s">
        <v>23</v>
      </c>
      <c r="AG15" s="18" t="s">
        <v>131</v>
      </c>
      <c r="AH15" s="17">
        <v>1</v>
      </c>
      <c r="AI15" s="17" t="s">
        <v>24</v>
      </c>
      <c r="AJ15" s="18"/>
      <c r="AK15" s="19">
        <v>1</v>
      </c>
      <c r="AL15" s="17" t="s">
        <v>24</v>
      </c>
      <c r="AM15" s="18"/>
      <c r="AN15" s="19">
        <v>1</v>
      </c>
      <c r="AO15" s="17" t="s">
        <v>24</v>
      </c>
      <c r="AP15" s="18"/>
      <c r="AQ15" s="19">
        <v>1</v>
      </c>
      <c r="AR15" s="17" t="s">
        <v>24</v>
      </c>
      <c r="AS15" s="18"/>
      <c r="AT15" s="19">
        <v>1</v>
      </c>
      <c r="AU15" s="17" t="s">
        <v>24</v>
      </c>
      <c r="AV15" s="18"/>
      <c r="AW15" s="19">
        <v>1</v>
      </c>
      <c r="AX15" s="17" t="s">
        <v>24</v>
      </c>
      <c r="AY15" s="20">
        <v>44488</v>
      </c>
      <c r="AZ15" s="20">
        <v>44681</v>
      </c>
      <c r="BA15" s="13" t="s">
        <v>109</v>
      </c>
    </row>
    <row r="16" spans="1:53" ht="120" customHeight="1" x14ac:dyDescent="0.25">
      <c r="A16" s="12">
        <v>13</v>
      </c>
      <c r="B16" s="13">
        <v>263</v>
      </c>
      <c r="C16" s="14" t="s">
        <v>54</v>
      </c>
      <c r="D16" s="13">
        <v>56</v>
      </c>
      <c r="E16" s="14" t="s">
        <v>28</v>
      </c>
      <c r="F16" s="14">
        <v>2</v>
      </c>
      <c r="G16" s="15" t="s">
        <v>116</v>
      </c>
      <c r="H16" s="16" t="s">
        <v>61</v>
      </c>
      <c r="I16" s="16" t="s">
        <v>142</v>
      </c>
      <c r="J16" s="16" t="s">
        <v>94</v>
      </c>
      <c r="K16" s="16" t="s">
        <v>95</v>
      </c>
      <c r="L16" s="17"/>
      <c r="M16" s="17"/>
      <c r="N16" s="17"/>
      <c r="O16" s="17"/>
      <c r="P16" s="17"/>
      <c r="Q16" s="17"/>
      <c r="R16" s="17"/>
      <c r="S16" s="17"/>
      <c r="T16" s="17"/>
      <c r="U16" s="17"/>
      <c r="V16" s="17"/>
      <c r="W16" s="17"/>
      <c r="X16" s="18"/>
      <c r="Y16" s="17"/>
      <c r="Z16" s="17"/>
      <c r="AA16" s="18"/>
      <c r="AB16" s="17"/>
      <c r="AC16" s="17"/>
      <c r="AD16" s="18"/>
      <c r="AE16" s="17"/>
      <c r="AF16" s="17" t="s">
        <v>23</v>
      </c>
      <c r="AG16" s="18" t="s">
        <v>143</v>
      </c>
      <c r="AH16" s="17">
        <f>1/2</f>
        <v>0.5</v>
      </c>
      <c r="AI16" s="17" t="s">
        <v>23</v>
      </c>
      <c r="AJ16" s="18" t="s">
        <v>162</v>
      </c>
      <c r="AK16" s="17">
        <f>2/2</f>
        <v>1</v>
      </c>
      <c r="AL16" s="17" t="s">
        <v>24</v>
      </c>
      <c r="AM16" s="18"/>
      <c r="AN16" s="17">
        <f>2/2</f>
        <v>1</v>
      </c>
      <c r="AO16" s="17" t="s">
        <v>24</v>
      </c>
      <c r="AP16" s="18"/>
      <c r="AQ16" s="17">
        <f>2/2</f>
        <v>1</v>
      </c>
      <c r="AR16" s="17" t="s">
        <v>24</v>
      </c>
      <c r="AS16" s="18"/>
      <c r="AT16" s="17">
        <f>2/2</f>
        <v>1</v>
      </c>
      <c r="AU16" s="17" t="s">
        <v>24</v>
      </c>
      <c r="AV16" s="18"/>
      <c r="AW16" s="17">
        <f>2/2</f>
        <v>1</v>
      </c>
      <c r="AX16" s="17" t="s">
        <v>24</v>
      </c>
      <c r="AY16" s="20">
        <v>44488</v>
      </c>
      <c r="AZ16" s="20">
        <v>44847</v>
      </c>
      <c r="BA16" s="13" t="s">
        <v>110</v>
      </c>
    </row>
    <row r="17" spans="1:53" ht="120" customHeight="1" x14ac:dyDescent="0.25">
      <c r="A17" s="12">
        <v>14</v>
      </c>
      <c r="B17" s="13">
        <v>263</v>
      </c>
      <c r="C17" s="14" t="s">
        <v>54</v>
      </c>
      <c r="D17" s="13">
        <v>56</v>
      </c>
      <c r="E17" s="14" t="s">
        <v>28</v>
      </c>
      <c r="F17" s="14">
        <v>3</v>
      </c>
      <c r="G17" s="15" t="s">
        <v>116</v>
      </c>
      <c r="H17" s="16" t="s">
        <v>61</v>
      </c>
      <c r="I17" s="16" t="s">
        <v>96</v>
      </c>
      <c r="J17" s="16" t="s">
        <v>97</v>
      </c>
      <c r="K17" s="16" t="s">
        <v>98</v>
      </c>
      <c r="L17" s="17"/>
      <c r="M17" s="17"/>
      <c r="N17" s="17"/>
      <c r="O17" s="17"/>
      <c r="P17" s="17"/>
      <c r="Q17" s="17"/>
      <c r="R17" s="17"/>
      <c r="S17" s="17"/>
      <c r="T17" s="17"/>
      <c r="U17" s="17"/>
      <c r="V17" s="17"/>
      <c r="W17" s="17"/>
      <c r="X17" s="18"/>
      <c r="Y17" s="17"/>
      <c r="Z17" s="17"/>
      <c r="AA17" s="18"/>
      <c r="AB17" s="17"/>
      <c r="AC17" s="17"/>
      <c r="AD17" s="18"/>
      <c r="AE17" s="17"/>
      <c r="AF17" s="17" t="s">
        <v>23</v>
      </c>
      <c r="AG17" s="18" t="s">
        <v>146</v>
      </c>
      <c r="AH17" s="17">
        <f>1/6</f>
        <v>0.16666666666666666</v>
      </c>
      <c r="AI17" s="17" t="s">
        <v>23</v>
      </c>
      <c r="AJ17" s="18" t="s">
        <v>156</v>
      </c>
      <c r="AK17" s="17">
        <f>2/6</f>
        <v>0.33333333333333331</v>
      </c>
      <c r="AL17" s="17" t="s">
        <v>23</v>
      </c>
      <c r="AM17" s="18" t="s">
        <v>186</v>
      </c>
      <c r="AN17" s="17">
        <f>4/6</f>
        <v>0.66666666666666663</v>
      </c>
      <c r="AO17" s="17" t="s">
        <v>23</v>
      </c>
      <c r="AP17" s="18" t="s">
        <v>217</v>
      </c>
      <c r="AQ17" s="17">
        <f>5/6</f>
        <v>0.83333333333333337</v>
      </c>
      <c r="AR17" s="17" t="s">
        <v>23</v>
      </c>
      <c r="AS17" s="18" t="s">
        <v>227</v>
      </c>
      <c r="AT17" s="17">
        <f>6/6</f>
        <v>1</v>
      </c>
      <c r="AU17" s="17" t="s">
        <v>24</v>
      </c>
      <c r="AV17" s="18"/>
      <c r="AW17" s="17">
        <f>6/6</f>
        <v>1</v>
      </c>
      <c r="AX17" s="17" t="s">
        <v>24</v>
      </c>
      <c r="AY17" s="20">
        <v>44488</v>
      </c>
      <c r="AZ17" s="20">
        <v>44847</v>
      </c>
      <c r="BA17" s="13" t="s">
        <v>30</v>
      </c>
    </row>
    <row r="18" spans="1:53" ht="120" customHeight="1" x14ac:dyDescent="0.25">
      <c r="A18" s="12">
        <v>15</v>
      </c>
      <c r="B18" s="13">
        <v>263</v>
      </c>
      <c r="C18" s="14" t="s">
        <v>54</v>
      </c>
      <c r="D18" s="13">
        <v>56</v>
      </c>
      <c r="E18" s="14" t="s">
        <v>55</v>
      </c>
      <c r="F18" s="14">
        <v>1</v>
      </c>
      <c r="G18" s="15" t="s">
        <v>145</v>
      </c>
      <c r="H18" s="16" t="s">
        <v>62</v>
      </c>
      <c r="I18" s="16" t="s">
        <v>96</v>
      </c>
      <c r="J18" s="16" t="s">
        <v>97</v>
      </c>
      <c r="K18" s="16" t="s">
        <v>98</v>
      </c>
      <c r="L18" s="17"/>
      <c r="M18" s="17"/>
      <c r="N18" s="17"/>
      <c r="O18" s="17"/>
      <c r="P18" s="17"/>
      <c r="Q18" s="17"/>
      <c r="R18" s="17"/>
      <c r="S18" s="17"/>
      <c r="T18" s="17"/>
      <c r="U18" s="17"/>
      <c r="V18" s="17"/>
      <c r="W18" s="17"/>
      <c r="X18" s="18"/>
      <c r="Y18" s="17"/>
      <c r="Z18" s="17"/>
      <c r="AA18" s="18"/>
      <c r="AB18" s="17"/>
      <c r="AC18" s="17"/>
      <c r="AD18" s="18"/>
      <c r="AE18" s="17"/>
      <c r="AF18" s="17" t="s">
        <v>23</v>
      </c>
      <c r="AG18" s="18" t="s">
        <v>144</v>
      </c>
      <c r="AH18" s="17">
        <f t="shared" ref="AH18:AH19" si="0">1/6</f>
        <v>0.16666666666666666</v>
      </c>
      <c r="AI18" s="17" t="s">
        <v>23</v>
      </c>
      <c r="AJ18" s="18" t="s">
        <v>156</v>
      </c>
      <c r="AK18" s="17">
        <f>2/6</f>
        <v>0.33333333333333331</v>
      </c>
      <c r="AL18" s="17" t="s">
        <v>23</v>
      </c>
      <c r="AM18" s="18" t="s">
        <v>186</v>
      </c>
      <c r="AN18" s="17">
        <f t="shared" ref="AN18:AN19" si="1">4/6</f>
        <v>0.66666666666666663</v>
      </c>
      <c r="AO18" s="17" t="s">
        <v>23</v>
      </c>
      <c r="AP18" s="18" t="s">
        <v>217</v>
      </c>
      <c r="AQ18" s="17">
        <f>5/6</f>
        <v>0.83333333333333337</v>
      </c>
      <c r="AR18" s="17" t="s">
        <v>23</v>
      </c>
      <c r="AS18" s="18" t="s">
        <v>227</v>
      </c>
      <c r="AT18" s="17">
        <f>6/6</f>
        <v>1</v>
      </c>
      <c r="AU18" s="17" t="s">
        <v>24</v>
      </c>
      <c r="AV18" s="18"/>
      <c r="AW18" s="17">
        <f>6/6</f>
        <v>1</v>
      </c>
      <c r="AX18" s="17" t="s">
        <v>24</v>
      </c>
      <c r="AY18" s="20">
        <v>44488</v>
      </c>
      <c r="AZ18" s="20">
        <v>44847</v>
      </c>
      <c r="BA18" s="13" t="s">
        <v>30</v>
      </c>
    </row>
    <row r="19" spans="1:53" ht="120" customHeight="1" x14ac:dyDescent="0.25">
      <c r="A19" s="12">
        <v>16</v>
      </c>
      <c r="B19" s="13">
        <v>263</v>
      </c>
      <c r="C19" s="14" t="s">
        <v>54</v>
      </c>
      <c r="D19" s="13">
        <v>56</v>
      </c>
      <c r="E19" s="14" t="s">
        <v>29</v>
      </c>
      <c r="F19" s="14">
        <v>1</v>
      </c>
      <c r="G19" s="15" t="s">
        <v>117</v>
      </c>
      <c r="H19" s="16" t="s">
        <v>63</v>
      </c>
      <c r="I19" s="16" t="s">
        <v>96</v>
      </c>
      <c r="J19" s="16" t="s">
        <v>97</v>
      </c>
      <c r="K19" s="16" t="s">
        <v>98</v>
      </c>
      <c r="L19" s="17"/>
      <c r="M19" s="17"/>
      <c r="N19" s="17"/>
      <c r="O19" s="17"/>
      <c r="P19" s="17"/>
      <c r="Q19" s="17"/>
      <c r="R19" s="17"/>
      <c r="S19" s="17"/>
      <c r="T19" s="17"/>
      <c r="U19" s="17"/>
      <c r="V19" s="17"/>
      <c r="W19" s="17"/>
      <c r="X19" s="18"/>
      <c r="Y19" s="17"/>
      <c r="Z19" s="17"/>
      <c r="AA19" s="18"/>
      <c r="AB19" s="17"/>
      <c r="AC19" s="17"/>
      <c r="AD19" s="18"/>
      <c r="AE19" s="17"/>
      <c r="AF19" s="17" t="s">
        <v>23</v>
      </c>
      <c r="AG19" s="18" t="s">
        <v>147</v>
      </c>
      <c r="AH19" s="17">
        <f t="shared" si="0"/>
        <v>0.16666666666666666</v>
      </c>
      <c r="AI19" s="17" t="s">
        <v>23</v>
      </c>
      <c r="AJ19" s="18" t="s">
        <v>157</v>
      </c>
      <c r="AK19" s="17">
        <f>2/6</f>
        <v>0.33333333333333331</v>
      </c>
      <c r="AL19" s="17" t="s">
        <v>23</v>
      </c>
      <c r="AM19" s="18" t="s">
        <v>187</v>
      </c>
      <c r="AN19" s="17">
        <f t="shared" si="1"/>
        <v>0.66666666666666663</v>
      </c>
      <c r="AO19" s="17" t="s">
        <v>23</v>
      </c>
      <c r="AP19" s="18" t="s">
        <v>217</v>
      </c>
      <c r="AQ19" s="17">
        <f>5/6</f>
        <v>0.83333333333333337</v>
      </c>
      <c r="AR19" s="17" t="s">
        <v>23</v>
      </c>
      <c r="AS19" s="18" t="s">
        <v>227</v>
      </c>
      <c r="AT19" s="17">
        <f>6/6</f>
        <v>1</v>
      </c>
      <c r="AU19" s="17" t="s">
        <v>24</v>
      </c>
      <c r="AV19" s="18"/>
      <c r="AW19" s="17">
        <f>6/6</f>
        <v>1</v>
      </c>
      <c r="AX19" s="17" t="s">
        <v>24</v>
      </c>
      <c r="AY19" s="20">
        <v>44488</v>
      </c>
      <c r="AZ19" s="20">
        <v>44847</v>
      </c>
      <c r="BA19" s="13" t="s">
        <v>30</v>
      </c>
    </row>
    <row r="20" spans="1:53" ht="189" customHeight="1" x14ac:dyDescent="0.25">
      <c r="A20" s="12">
        <v>17</v>
      </c>
      <c r="B20" s="13">
        <v>263</v>
      </c>
      <c r="C20" s="14" t="s">
        <v>54</v>
      </c>
      <c r="D20" s="13">
        <v>56</v>
      </c>
      <c r="E20" s="14" t="s">
        <v>27</v>
      </c>
      <c r="F20" s="14">
        <v>2</v>
      </c>
      <c r="G20" s="15" t="s">
        <v>118</v>
      </c>
      <c r="H20" s="16" t="s">
        <v>64</v>
      </c>
      <c r="I20" s="16" t="s">
        <v>148</v>
      </c>
      <c r="J20" s="16" t="s">
        <v>99</v>
      </c>
      <c r="K20" s="16" t="s">
        <v>100</v>
      </c>
      <c r="L20" s="17"/>
      <c r="M20" s="17"/>
      <c r="N20" s="17"/>
      <c r="O20" s="17"/>
      <c r="P20" s="17"/>
      <c r="Q20" s="17"/>
      <c r="R20" s="17"/>
      <c r="S20" s="17"/>
      <c r="T20" s="17"/>
      <c r="U20" s="17"/>
      <c r="V20" s="17"/>
      <c r="W20" s="17"/>
      <c r="X20" s="18"/>
      <c r="Y20" s="17"/>
      <c r="Z20" s="17"/>
      <c r="AA20" s="18"/>
      <c r="AB20" s="17"/>
      <c r="AC20" s="17"/>
      <c r="AD20" s="18"/>
      <c r="AE20" s="17"/>
      <c r="AF20" s="17" t="s">
        <v>23</v>
      </c>
      <c r="AG20" s="18" t="s">
        <v>149</v>
      </c>
      <c r="AH20" s="17">
        <v>0.15</v>
      </c>
      <c r="AI20" s="17" t="s">
        <v>23</v>
      </c>
      <c r="AJ20" s="18"/>
      <c r="AK20" s="17"/>
      <c r="AL20" s="17" t="s">
        <v>23</v>
      </c>
      <c r="AM20" s="18" t="s">
        <v>185</v>
      </c>
      <c r="AN20" s="17">
        <f>15%+5%+(1/4)*80%</f>
        <v>0.4</v>
      </c>
      <c r="AO20" s="17" t="s">
        <v>23</v>
      </c>
      <c r="AP20" s="18" t="s">
        <v>215</v>
      </c>
      <c r="AQ20" s="17">
        <f>15%+5%+(3/4)*80%</f>
        <v>0.8</v>
      </c>
      <c r="AR20" s="17" t="s">
        <v>23</v>
      </c>
      <c r="AS20" s="18" t="s">
        <v>231</v>
      </c>
      <c r="AT20" s="17">
        <f>15%+5%+(4/4)*80%</f>
        <v>1</v>
      </c>
      <c r="AU20" s="17" t="s">
        <v>24</v>
      </c>
      <c r="AV20" s="18"/>
      <c r="AW20" s="17">
        <f>15%+5%+(4/4)*80%</f>
        <v>1</v>
      </c>
      <c r="AX20" s="17" t="s">
        <v>24</v>
      </c>
      <c r="AY20" s="20">
        <v>44488</v>
      </c>
      <c r="AZ20" s="20">
        <v>44852</v>
      </c>
      <c r="BA20" s="13" t="s">
        <v>111</v>
      </c>
    </row>
    <row r="21" spans="1:53" ht="312" customHeight="1" x14ac:dyDescent="0.25">
      <c r="A21" s="12">
        <v>18</v>
      </c>
      <c r="B21" s="13">
        <v>263</v>
      </c>
      <c r="C21" s="14" t="s">
        <v>54</v>
      </c>
      <c r="D21" s="13">
        <v>56</v>
      </c>
      <c r="E21" s="14" t="s">
        <v>31</v>
      </c>
      <c r="F21" s="14">
        <v>1</v>
      </c>
      <c r="G21" s="15" t="s">
        <v>119</v>
      </c>
      <c r="H21" s="16" t="s">
        <v>65</v>
      </c>
      <c r="I21" s="16" t="s">
        <v>101</v>
      </c>
      <c r="J21" s="16" t="s">
        <v>102</v>
      </c>
      <c r="K21" s="16" t="s">
        <v>103</v>
      </c>
      <c r="L21" s="17"/>
      <c r="M21" s="17"/>
      <c r="N21" s="17"/>
      <c r="O21" s="17"/>
      <c r="P21" s="17"/>
      <c r="Q21" s="17"/>
      <c r="R21" s="17"/>
      <c r="S21" s="17"/>
      <c r="T21" s="17"/>
      <c r="U21" s="17"/>
      <c r="V21" s="17"/>
      <c r="W21" s="17"/>
      <c r="X21" s="18"/>
      <c r="Y21" s="17"/>
      <c r="Z21" s="17"/>
      <c r="AA21" s="18"/>
      <c r="AB21" s="17"/>
      <c r="AC21" s="17"/>
      <c r="AD21" s="18"/>
      <c r="AE21" s="17"/>
      <c r="AF21" s="17" t="s">
        <v>23</v>
      </c>
      <c r="AG21" s="18" t="s">
        <v>136</v>
      </c>
      <c r="AH21" s="17">
        <v>0.5</v>
      </c>
      <c r="AI21" s="17" t="s">
        <v>23</v>
      </c>
      <c r="AJ21" s="18" t="s">
        <v>155</v>
      </c>
      <c r="AK21" s="17">
        <v>1</v>
      </c>
      <c r="AL21" s="17" t="s">
        <v>24</v>
      </c>
      <c r="AM21" s="18"/>
      <c r="AN21" s="17">
        <v>1</v>
      </c>
      <c r="AO21" s="17" t="s">
        <v>24</v>
      </c>
      <c r="AP21" s="18"/>
      <c r="AQ21" s="17">
        <v>1</v>
      </c>
      <c r="AR21" s="17" t="s">
        <v>24</v>
      </c>
      <c r="AS21" s="18"/>
      <c r="AT21" s="17">
        <v>1</v>
      </c>
      <c r="AU21" s="17" t="s">
        <v>24</v>
      </c>
      <c r="AV21" s="18"/>
      <c r="AW21" s="17">
        <v>1</v>
      </c>
      <c r="AX21" s="17" t="s">
        <v>24</v>
      </c>
      <c r="AY21" s="20">
        <v>44488</v>
      </c>
      <c r="AZ21" s="20">
        <v>44650</v>
      </c>
      <c r="BA21" s="13" t="s">
        <v>112</v>
      </c>
    </row>
    <row r="22" spans="1:53" ht="288.60000000000002" customHeight="1" x14ac:dyDescent="0.25">
      <c r="A22" s="12">
        <v>19</v>
      </c>
      <c r="B22" s="13">
        <v>263</v>
      </c>
      <c r="C22" s="14" t="s">
        <v>168</v>
      </c>
      <c r="D22" s="13">
        <v>55</v>
      </c>
      <c r="E22" s="14" t="s">
        <v>169</v>
      </c>
      <c r="F22" s="14">
        <v>1</v>
      </c>
      <c r="G22" s="15" t="s">
        <v>183</v>
      </c>
      <c r="H22" s="16" t="s">
        <v>171</v>
      </c>
      <c r="I22" s="16" t="s">
        <v>174</v>
      </c>
      <c r="J22" s="16" t="s">
        <v>176</v>
      </c>
      <c r="K22" s="16" t="s">
        <v>177</v>
      </c>
      <c r="L22" s="17"/>
      <c r="M22" s="17"/>
      <c r="N22" s="17"/>
      <c r="O22" s="17"/>
      <c r="P22" s="17"/>
      <c r="Q22" s="17"/>
      <c r="R22" s="17"/>
      <c r="S22" s="17"/>
      <c r="T22" s="17"/>
      <c r="U22" s="17"/>
      <c r="V22" s="17"/>
      <c r="W22" s="17"/>
      <c r="X22" s="18"/>
      <c r="Y22" s="17"/>
      <c r="Z22" s="17"/>
      <c r="AA22" s="18"/>
      <c r="AB22" s="17"/>
      <c r="AC22" s="17"/>
      <c r="AD22" s="18"/>
      <c r="AE22" s="17"/>
      <c r="AF22" s="17"/>
      <c r="AG22" s="18"/>
      <c r="AH22" s="17"/>
      <c r="AI22" s="17"/>
      <c r="AJ22" s="17"/>
      <c r="AK22" s="17"/>
      <c r="AL22" s="17"/>
      <c r="AM22" s="18" t="s">
        <v>189</v>
      </c>
      <c r="AN22" s="17">
        <v>0.7</v>
      </c>
      <c r="AO22" s="17" t="s">
        <v>23</v>
      </c>
      <c r="AP22" s="18" t="s">
        <v>220</v>
      </c>
      <c r="AQ22" s="17">
        <v>0.75</v>
      </c>
      <c r="AR22" s="17" t="s">
        <v>23</v>
      </c>
      <c r="AS22" s="18" t="s">
        <v>232</v>
      </c>
      <c r="AT22" s="17">
        <v>1</v>
      </c>
      <c r="AU22" s="17" t="s">
        <v>24</v>
      </c>
      <c r="AV22" s="18"/>
      <c r="AW22" s="17">
        <v>1</v>
      </c>
      <c r="AX22" s="17" t="s">
        <v>24</v>
      </c>
      <c r="AY22" s="20">
        <v>44649</v>
      </c>
      <c r="AZ22" s="20">
        <v>45013</v>
      </c>
      <c r="BA22" s="13" t="s">
        <v>181</v>
      </c>
    </row>
    <row r="23" spans="1:53" ht="159" customHeight="1" x14ac:dyDescent="0.25">
      <c r="A23" s="12">
        <v>20</v>
      </c>
      <c r="B23" s="13">
        <v>263</v>
      </c>
      <c r="C23" s="14" t="s">
        <v>168</v>
      </c>
      <c r="D23" s="13">
        <v>55</v>
      </c>
      <c r="E23" s="14" t="s">
        <v>170</v>
      </c>
      <c r="F23" s="14">
        <v>1</v>
      </c>
      <c r="G23" s="15" t="s">
        <v>184</v>
      </c>
      <c r="H23" s="16" t="s">
        <v>172</v>
      </c>
      <c r="I23" s="16" t="s">
        <v>175</v>
      </c>
      <c r="J23" s="16" t="s">
        <v>178</v>
      </c>
      <c r="K23" s="16" t="s">
        <v>179</v>
      </c>
      <c r="L23" s="17"/>
      <c r="M23" s="17"/>
      <c r="N23" s="17"/>
      <c r="O23" s="17"/>
      <c r="P23" s="17"/>
      <c r="Q23" s="17"/>
      <c r="R23" s="17"/>
      <c r="S23" s="17"/>
      <c r="T23" s="17"/>
      <c r="U23" s="17"/>
      <c r="V23" s="17"/>
      <c r="W23" s="17"/>
      <c r="X23" s="18"/>
      <c r="Y23" s="17"/>
      <c r="Z23" s="17"/>
      <c r="AA23" s="18"/>
      <c r="AB23" s="17"/>
      <c r="AC23" s="17"/>
      <c r="AD23" s="18"/>
      <c r="AE23" s="17"/>
      <c r="AF23" s="17"/>
      <c r="AG23" s="18"/>
      <c r="AH23" s="17"/>
      <c r="AI23" s="17"/>
      <c r="AJ23" s="18"/>
      <c r="AK23" s="17"/>
      <c r="AL23" s="17"/>
      <c r="AM23" s="18" t="s">
        <v>188</v>
      </c>
      <c r="AN23" s="17">
        <v>0.1</v>
      </c>
      <c r="AO23" s="17" t="s">
        <v>23</v>
      </c>
      <c r="AP23" s="17" t="s">
        <v>21</v>
      </c>
      <c r="AQ23" s="17"/>
      <c r="AR23" s="17" t="s">
        <v>23</v>
      </c>
      <c r="AS23" s="17" t="s">
        <v>21</v>
      </c>
      <c r="AT23" s="17"/>
      <c r="AU23" s="17" t="s">
        <v>23</v>
      </c>
      <c r="AV23" s="18" t="s">
        <v>239</v>
      </c>
      <c r="AW23" s="17">
        <v>1</v>
      </c>
      <c r="AX23" s="17" t="s">
        <v>24</v>
      </c>
      <c r="AY23" s="20">
        <v>44649</v>
      </c>
      <c r="AZ23" s="20">
        <v>45013</v>
      </c>
      <c r="BA23" s="13" t="s">
        <v>182</v>
      </c>
    </row>
    <row r="24" spans="1:53" ht="152.44999999999999" customHeight="1" x14ac:dyDescent="0.25">
      <c r="A24" s="12">
        <v>21</v>
      </c>
      <c r="B24" s="13">
        <v>263</v>
      </c>
      <c r="C24" s="14" t="s">
        <v>168</v>
      </c>
      <c r="D24" s="13">
        <v>55</v>
      </c>
      <c r="E24" s="14" t="s">
        <v>170</v>
      </c>
      <c r="F24" s="14">
        <v>2</v>
      </c>
      <c r="G24" s="15" t="s">
        <v>184</v>
      </c>
      <c r="H24" s="16" t="s">
        <v>173</v>
      </c>
      <c r="I24" s="16" t="s">
        <v>175</v>
      </c>
      <c r="J24" s="16" t="s">
        <v>178</v>
      </c>
      <c r="K24" s="16" t="s">
        <v>180</v>
      </c>
      <c r="L24" s="17"/>
      <c r="M24" s="17"/>
      <c r="N24" s="17"/>
      <c r="O24" s="17"/>
      <c r="P24" s="17"/>
      <c r="Q24" s="17"/>
      <c r="R24" s="17"/>
      <c r="S24" s="17"/>
      <c r="T24" s="17"/>
      <c r="U24" s="17"/>
      <c r="V24" s="17"/>
      <c r="W24" s="17"/>
      <c r="X24" s="18"/>
      <c r="Y24" s="17"/>
      <c r="Z24" s="17"/>
      <c r="AA24" s="18"/>
      <c r="AB24" s="17"/>
      <c r="AC24" s="17"/>
      <c r="AD24" s="18"/>
      <c r="AE24" s="17"/>
      <c r="AF24" s="17"/>
      <c r="AG24" s="18"/>
      <c r="AH24" s="17"/>
      <c r="AI24" s="17"/>
      <c r="AJ24" s="18"/>
      <c r="AK24" s="17"/>
      <c r="AL24" s="17"/>
      <c r="AM24" s="17" t="s">
        <v>21</v>
      </c>
      <c r="AN24" s="17"/>
      <c r="AO24" s="17" t="s">
        <v>23</v>
      </c>
      <c r="AP24" s="17" t="s">
        <v>21</v>
      </c>
      <c r="AQ24" s="17"/>
      <c r="AR24" s="17" t="s">
        <v>23</v>
      </c>
      <c r="AS24" s="18" t="s">
        <v>235</v>
      </c>
      <c r="AT24" s="17">
        <v>0.1</v>
      </c>
      <c r="AU24" s="17" t="s">
        <v>23</v>
      </c>
      <c r="AV24" s="18" t="s">
        <v>240</v>
      </c>
      <c r="AW24" s="17">
        <v>1</v>
      </c>
      <c r="AX24" s="17" t="s">
        <v>24</v>
      </c>
      <c r="AY24" s="20">
        <v>44649</v>
      </c>
      <c r="AZ24" s="20">
        <v>45013</v>
      </c>
      <c r="BA24" s="13" t="s">
        <v>182</v>
      </c>
    </row>
    <row r="25" spans="1:53" ht="152.44999999999999" customHeight="1" x14ac:dyDescent="0.25">
      <c r="A25" s="12">
        <v>22</v>
      </c>
      <c r="B25" s="13">
        <v>263</v>
      </c>
      <c r="C25" s="14" t="s">
        <v>168</v>
      </c>
      <c r="D25" s="13">
        <v>60</v>
      </c>
      <c r="E25" s="14" t="s">
        <v>27</v>
      </c>
      <c r="F25" s="14">
        <v>1</v>
      </c>
      <c r="G25" s="15" t="s">
        <v>213</v>
      </c>
      <c r="H25" s="16" t="s">
        <v>196</v>
      </c>
      <c r="I25" s="16" t="s">
        <v>198</v>
      </c>
      <c r="J25" s="16" t="s">
        <v>202</v>
      </c>
      <c r="K25" s="16" t="s">
        <v>203</v>
      </c>
      <c r="L25" s="17"/>
      <c r="M25" s="17"/>
      <c r="N25" s="17"/>
      <c r="O25" s="17"/>
      <c r="P25" s="17"/>
      <c r="Q25" s="17"/>
      <c r="R25" s="17"/>
      <c r="S25" s="17"/>
      <c r="T25" s="17"/>
      <c r="U25" s="17"/>
      <c r="V25" s="17"/>
      <c r="W25" s="17"/>
      <c r="X25" s="18"/>
      <c r="Y25" s="17"/>
      <c r="Z25" s="17"/>
      <c r="AA25" s="18"/>
      <c r="AB25" s="17"/>
      <c r="AC25" s="17"/>
      <c r="AD25" s="18"/>
      <c r="AE25" s="17"/>
      <c r="AF25" s="17"/>
      <c r="AG25" s="18"/>
      <c r="AH25" s="17"/>
      <c r="AI25" s="17"/>
      <c r="AJ25" s="18"/>
      <c r="AK25" s="17"/>
      <c r="AL25" s="17"/>
      <c r="AM25" s="17"/>
      <c r="AN25" s="17"/>
      <c r="AO25" s="17"/>
      <c r="AP25" s="17" t="s">
        <v>21</v>
      </c>
      <c r="AQ25" s="17"/>
      <c r="AR25" s="17" t="s">
        <v>23</v>
      </c>
      <c r="AS25" s="18" t="s">
        <v>233</v>
      </c>
      <c r="AT25" s="17">
        <v>1</v>
      </c>
      <c r="AU25" s="17" t="s">
        <v>24</v>
      </c>
      <c r="AV25" s="18"/>
      <c r="AW25" s="17">
        <v>1</v>
      </c>
      <c r="AX25" s="17" t="s">
        <v>24</v>
      </c>
      <c r="AY25" s="20">
        <v>44799</v>
      </c>
      <c r="AZ25" s="20">
        <v>45016</v>
      </c>
      <c r="BA25" s="13" t="s">
        <v>210</v>
      </c>
    </row>
    <row r="26" spans="1:53" ht="216.6" customHeight="1" x14ac:dyDescent="0.25">
      <c r="A26" s="12">
        <v>23</v>
      </c>
      <c r="B26" s="13">
        <v>263</v>
      </c>
      <c r="C26" s="14" t="s">
        <v>168</v>
      </c>
      <c r="D26" s="13">
        <v>60</v>
      </c>
      <c r="E26" s="14" t="s">
        <v>27</v>
      </c>
      <c r="F26" s="14">
        <v>2</v>
      </c>
      <c r="G26" s="15" t="s">
        <v>213</v>
      </c>
      <c r="H26" s="16" t="s">
        <v>196</v>
      </c>
      <c r="I26" s="16" t="s">
        <v>199</v>
      </c>
      <c r="J26" s="16" t="s">
        <v>204</v>
      </c>
      <c r="K26" s="16" t="s">
        <v>205</v>
      </c>
      <c r="L26" s="17"/>
      <c r="M26" s="17"/>
      <c r="N26" s="17"/>
      <c r="O26" s="17"/>
      <c r="P26" s="17"/>
      <c r="Q26" s="17"/>
      <c r="R26" s="17"/>
      <c r="S26" s="17"/>
      <c r="T26" s="17"/>
      <c r="U26" s="17"/>
      <c r="V26" s="17"/>
      <c r="W26" s="17"/>
      <c r="X26" s="18"/>
      <c r="Y26" s="17"/>
      <c r="Z26" s="17"/>
      <c r="AA26" s="18"/>
      <c r="AB26" s="17"/>
      <c r="AC26" s="17"/>
      <c r="AD26" s="18"/>
      <c r="AE26" s="17"/>
      <c r="AF26" s="17"/>
      <c r="AG26" s="18"/>
      <c r="AH26" s="17"/>
      <c r="AI26" s="17"/>
      <c r="AJ26" s="18"/>
      <c r="AK26" s="17"/>
      <c r="AL26" s="17"/>
      <c r="AM26" s="17"/>
      <c r="AN26" s="17"/>
      <c r="AO26" s="17"/>
      <c r="AP26" s="18" t="s">
        <v>228</v>
      </c>
      <c r="AQ26" s="17">
        <f>1/2</f>
        <v>0.5</v>
      </c>
      <c r="AR26" s="17" t="s">
        <v>23</v>
      </c>
      <c r="AS26" s="18" t="s">
        <v>229</v>
      </c>
      <c r="AT26" s="17">
        <f>2/2</f>
        <v>1</v>
      </c>
      <c r="AU26" s="17" t="s">
        <v>24</v>
      </c>
      <c r="AV26" s="18"/>
      <c r="AW26" s="17">
        <f>2/2</f>
        <v>1</v>
      </c>
      <c r="AX26" s="17" t="s">
        <v>24</v>
      </c>
      <c r="AY26" s="20">
        <v>44799</v>
      </c>
      <c r="AZ26" s="20">
        <v>44926</v>
      </c>
      <c r="BA26" s="13" t="s">
        <v>211</v>
      </c>
    </row>
    <row r="27" spans="1:53" ht="152.44999999999999" customHeight="1" x14ac:dyDescent="0.25">
      <c r="A27" s="12">
        <v>24</v>
      </c>
      <c r="B27" s="13">
        <v>263</v>
      </c>
      <c r="C27" s="14" t="s">
        <v>168</v>
      </c>
      <c r="D27" s="13">
        <v>60</v>
      </c>
      <c r="E27" s="14" t="s">
        <v>27</v>
      </c>
      <c r="F27" s="14">
        <v>3</v>
      </c>
      <c r="G27" s="15" t="s">
        <v>213</v>
      </c>
      <c r="H27" s="16" t="s">
        <v>196</v>
      </c>
      <c r="I27" s="16" t="s">
        <v>200</v>
      </c>
      <c r="J27" s="16" t="s">
        <v>206</v>
      </c>
      <c r="K27" s="16" t="s">
        <v>207</v>
      </c>
      <c r="L27" s="17"/>
      <c r="M27" s="17"/>
      <c r="N27" s="17"/>
      <c r="O27" s="17"/>
      <c r="P27" s="17"/>
      <c r="Q27" s="17"/>
      <c r="R27" s="17"/>
      <c r="S27" s="17"/>
      <c r="T27" s="17"/>
      <c r="U27" s="17"/>
      <c r="V27" s="17"/>
      <c r="W27" s="17"/>
      <c r="X27" s="18"/>
      <c r="Y27" s="17"/>
      <c r="Z27" s="17"/>
      <c r="AA27" s="18"/>
      <c r="AB27" s="17"/>
      <c r="AC27" s="17"/>
      <c r="AD27" s="18"/>
      <c r="AE27" s="17"/>
      <c r="AF27" s="17"/>
      <c r="AG27" s="18"/>
      <c r="AH27" s="17"/>
      <c r="AI27" s="17"/>
      <c r="AJ27" s="18"/>
      <c r="AK27" s="17"/>
      <c r="AL27" s="17"/>
      <c r="AM27" s="17"/>
      <c r="AN27" s="17"/>
      <c r="AO27" s="17"/>
      <c r="AP27" s="17" t="s">
        <v>21</v>
      </c>
      <c r="AQ27" s="17"/>
      <c r="AR27" s="17" t="s">
        <v>23</v>
      </c>
      <c r="AS27" s="17" t="s">
        <v>21</v>
      </c>
      <c r="AT27" s="17"/>
      <c r="AU27" s="17" t="s">
        <v>23</v>
      </c>
      <c r="AV27" s="18" t="s">
        <v>242</v>
      </c>
      <c r="AW27" s="17">
        <f>2/2</f>
        <v>1</v>
      </c>
      <c r="AX27" s="17" t="s">
        <v>24</v>
      </c>
      <c r="AY27" s="20">
        <v>44799</v>
      </c>
      <c r="AZ27" s="20">
        <v>45016</v>
      </c>
      <c r="BA27" s="13" t="s">
        <v>212</v>
      </c>
    </row>
    <row r="28" spans="1:53" ht="160.15" customHeight="1" x14ac:dyDescent="0.25">
      <c r="A28" s="12">
        <v>25</v>
      </c>
      <c r="B28" s="13">
        <v>263</v>
      </c>
      <c r="C28" s="14" t="s">
        <v>168</v>
      </c>
      <c r="D28" s="13">
        <v>60</v>
      </c>
      <c r="E28" s="14" t="s">
        <v>195</v>
      </c>
      <c r="F28" s="14">
        <v>1</v>
      </c>
      <c r="G28" s="15" t="s">
        <v>222</v>
      </c>
      <c r="H28" s="16" t="s">
        <v>197</v>
      </c>
      <c r="I28" s="16" t="s">
        <v>201</v>
      </c>
      <c r="J28" s="16" t="s">
        <v>208</v>
      </c>
      <c r="K28" s="16" t="s">
        <v>209</v>
      </c>
      <c r="L28" s="17"/>
      <c r="M28" s="17"/>
      <c r="N28" s="17"/>
      <c r="O28" s="17"/>
      <c r="P28" s="17"/>
      <c r="Q28" s="17"/>
      <c r="R28" s="17"/>
      <c r="S28" s="17"/>
      <c r="T28" s="17"/>
      <c r="U28" s="17"/>
      <c r="V28" s="17"/>
      <c r="W28" s="17"/>
      <c r="X28" s="18"/>
      <c r="Y28" s="17"/>
      <c r="Z28" s="17"/>
      <c r="AA28" s="18"/>
      <c r="AB28" s="17"/>
      <c r="AC28" s="17"/>
      <c r="AD28" s="18"/>
      <c r="AE28" s="17"/>
      <c r="AF28" s="17"/>
      <c r="AG28" s="18"/>
      <c r="AH28" s="17"/>
      <c r="AI28" s="17"/>
      <c r="AJ28" s="18"/>
      <c r="AK28" s="17"/>
      <c r="AL28" s="17"/>
      <c r="AM28" s="17"/>
      <c r="AN28" s="17"/>
      <c r="AO28" s="17"/>
      <c r="AP28" s="18" t="s">
        <v>216</v>
      </c>
      <c r="AQ28" s="17">
        <v>0.7</v>
      </c>
      <c r="AR28" s="17" t="s">
        <v>23</v>
      </c>
      <c r="AS28" s="18" t="s">
        <v>234</v>
      </c>
      <c r="AT28" s="17">
        <v>1</v>
      </c>
      <c r="AU28" s="17" t="s">
        <v>24</v>
      </c>
      <c r="AV28" s="18"/>
      <c r="AW28" s="17">
        <v>1</v>
      </c>
      <c r="AX28" s="17" t="s">
        <v>24</v>
      </c>
      <c r="AY28" s="20">
        <v>44799</v>
      </c>
      <c r="AZ28" s="20">
        <v>44895</v>
      </c>
      <c r="BA28" s="13" t="s">
        <v>226</v>
      </c>
    </row>
  </sheetData>
  <autoFilter ref="A3:BA28"/>
  <mergeCells count="1">
    <mergeCell ref="B2:AZ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O18"/>
  <sheetViews>
    <sheetView showGridLines="0" zoomScale="80" zoomScaleNormal="80" workbookViewId="0">
      <selection activeCell="J16" sqref="J16"/>
    </sheetView>
  </sheetViews>
  <sheetFormatPr baseColWidth="10" defaultRowHeight="15" x14ac:dyDescent="0.25"/>
  <cols>
    <col min="2" max="2" width="14.85546875" customWidth="1"/>
    <col min="3" max="3" width="13" customWidth="1"/>
    <col min="4" max="4" width="27.7109375" bestFit="1" customWidth="1"/>
    <col min="7" max="7" width="14.85546875" customWidth="1"/>
    <col min="8" max="8" width="13" customWidth="1"/>
    <col min="9" max="9" width="27.7109375" bestFit="1" customWidth="1"/>
    <col min="12" max="12" width="14.85546875" customWidth="1"/>
    <col min="13" max="13" width="13" customWidth="1"/>
    <col min="14" max="14" width="27.7109375" customWidth="1"/>
  </cols>
  <sheetData>
    <row r="3" spans="2:15" ht="18" x14ac:dyDescent="0.25">
      <c r="B3" s="31" t="s">
        <v>164</v>
      </c>
      <c r="C3" s="31"/>
      <c r="D3" s="31"/>
      <c r="G3" s="31" t="s">
        <v>191</v>
      </c>
      <c r="H3" s="31"/>
      <c r="I3" s="31"/>
      <c r="L3" s="31" t="s">
        <v>214</v>
      </c>
      <c r="M3" s="31"/>
      <c r="N3" s="31"/>
    </row>
    <row r="4" spans="2:15" ht="18" x14ac:dyDescent="0.25">
      <c r="B4" s="29"/>
      <c r="C4" s="29"/>
      <c r="D4" s="29"/>
      <c r="G4" s="29"/>
      <c r="H4" s="29"/>
      <c r="I4" s="29"/>
      <c r="L4" s="29"/>
      <c r="M4" s="29"/>
      <c r="N4" s="29"/>
    </row>
    <row r="5" spans="2:15" ht="15.75" x14ac:dyDescent="0.25">
      <c r="B5" s="21" t="s">
        <v>33</v>
      </c>
      <c r="C5" s="21" t="s">
        <v>34</v>
      </c>
      <c r="D5" s="21" t="s">
        <v>35</v>
      </c>
      <c r="G5" s="21" t="s">
        <v>33</v>
      </c>
      <c r="H5" s="21" t="s">
        <v>34</v>
      </c>
      <c r="I5" s="21" t="s">
        <v>35</v>
      </c>
      <c r="L5" s="21" t="s">
        <v>33</v>
      </c>
      <c r="M5" s="21" t="s">
        <v>34</v>
      </c>
      <c r="N5" s="21" t="s">
        <v>35</v>
      </c>
    </row>
    <row r="6" spans="2:15" ht="16.5" x14ac:dyDescent="0.3">
      <c r="B6" s="25">
        <v>15</v>
      </c>
      <c r="C6" s="25">
        <v>33</v>
      </c>
      <c r="D6" s="26" t="s">
        <v>37</v>
      </c>
      <c r="E6" s="22">
        <f>C6/C6</f>
        <v>1</v>
      </c>
      <c r="G6" s="25">
        <v>15</v>
      </c>
      <c r="H6" s="25">
        <v>33</v>
      </c>
      <c r="I6" s="26" t="s">
        <v>37</v>
      </c>
      <c r="J6" s="22">
        <f>H6/H6</f>
        <v>1</v>
      </c>
      <c r="L6" s="25">
        <v>3</v>
      </c>
      <c r="M6" s="25">
        <v>14</v>
      </c>
      <c r="N6" s="26" t="s">
        <v>37</v>
      </c>
      <c r="O6" s="22">
        <f>M6/M6</f>
        <v>1</v>
      </c>
    </row>
    <row r="7" spans="2:15" ht="31.5" x14ac:dyDescent="0.3">
      <c r="B7" s="23">
        <v>5</v>
      </c>
      <c r="C7" s="23">
        <v>6</v>
      </c>
      <c r="D7" s="24" t="s">
        <v>36</v>
      </c>
      <c r="E7" s="22"/>
      <c r="G7" s="23">
        <v>7</v>
      </c>
      <c r="H7" s="23">
        <v>9</v>
      </c>
      <c r="I7" s="24" t="s">
        <v>36</v>
      </c>
      <c r="J7" s="22"/>
      <c r="L7" s="23">
        <v>8</v>
      </c>
      <c r="M7" s="23">
        <v>11</v>
      </c>
      <c r="N7" s="24" t="s">
        <v>36</v>
      </c>
      <c r="O7" s="22"/>
    </row>
    <row r="8" spans="2:15" ht="15.75" x14ac:dyDescent="0.25">
      <c r="B8" s="27">
        <f>SUM(B6:B7)</f>
        <v>20</v>
      </c>
      <c r="C8" s="27">
        <f>SUM(C6:C7)</f>
        <v>39</v>
      </c>
      <c r="D8" s="28" t="s">
        <v>38</v>
      </c>
      <c r="G8" s="27">
        <f>SUM(G6:G7)</f>
        <v>22</v>
      </c>
      <c r="H8" s="27">
        <f>SUM(H6:H7)</f>
        <v>42</v>
      </c>
      <c r="I8" s="28" t="s">
        <v>38</v>
      </c>
      <c r="L8" s="27">
        <f>SUM(L6:L7)</f>
        <v>11</v>
      </c>
      <c r="M8" s="27">
        <f>SUM(M6:M7)</f>
        <v>25</v>
      </c>
      <c r="N8" s="28" t="s">
        <v>38</v>
      </c>
    </row>
    <row r="13" spans="2:15" ht="18" x14ac:dyDescent="0.25">
      <c r="B13" s="31" t="s">
        <v>230</v>
      </c>
      <c r="C13" s="31"/>
      <c r="D13" s="31"/>
      <c r="G13" s="31" t="s">
        <v>241</v>
      </c>
      <c r="H13" s="31"/>
      <c r="I13" s="31"/>
    </row>
    <row r="14" spans="2:15" ht="18" x14ac:dyDescent="0.25">
      <c r="B14" s="29"/>
      <c r="C14" s="29"/>
      <c r="D14" s="29"/>
      <c r="G14" s="29"/>
      <c r="H14" s="29"/>
      <c r="I14" s="29"/>
    </row>
    <row r="15" spans="2:15" ht="15.75" x14ac:dyDescent="0.25">
      <c r="B15" s="21" t="s">
        <v>33</v>
      </c>
      <c r="C15" s="21" t="s">
        <v>34</v>
      </c>
      <c r="D15" s="21" t="s">
        <v>35</v>
      </c>
      <c r="G15" s="21" t="s">
        <v>33</v>
      </c>
      <c r="H15" s="21" t="s">
        <v>34</v>
      </c>
      <c r="I15" s="21" t="s">
        <v>35</v>
      </c>
    </row>
    <row r="16" spans="2:15" ht="16.5" x14ac:dyDescent="0.3">
      <c r="B16" s="25">
        <v>9</v>
      </c>
      <c r="C16" s="25">
        <v>22</v>
      </c>
      <c r="D16" s="26" t="s">
        <v>37</v>
      </c>
      <c r="E16" s="22">
        <f>C16/C16</f>
        <v>1</v>
      </c>
      <c r="G16" s="25">
        <v>11</v>
      </c>
      <c r="H16" s="25">
        <v>25</v>
      </c>
      <c r="I16" s="26" t="s">
        <v>37</v>
      </c>
      <c r="J16" s="22">
        <f>H16/H16</f>
        <v>1</v>
      </c>
    </row>
    <row r="17" spans="2:9" ht="31.5" x14ac:dyDescent="0.25">
      <c r="B17" s="23">
        <v>2</v>
      </c>
      <c r="C17" s="23">
        <v>3</v>
      </c>
      <c r="D17" s="24" t="s">
        <v>36</v>
      </c>
      <c r="G17" s="23"/>
      <c r="H17" s="23"/>
      <c r="I17" s="24" t="s">
        <v>36</v>
      </c>
    </row>
    <row r="18" spans="2:9" ht="15.75" x14ac:dyDescent="0.25">
      <c r="B18" s="27">
        <f>SUM(B16:B17)</f>
        <v>11</v>
      </c>
      <c r="C18" s="27">
        <f>SUM(C16:C17)</f>
        <v>25</v>
      </c>
      <c r="D18" s="28" t="s">
        <v>38</v>
      </c>
      <c r="G18" s="27">
        <f>SUM(G16:G17)</f>
        <v>11</v>
      </c>
      <c r="H18" s="27">
        <f>SUM(H16:H17)</f>
        <v>25</v>
      </c>
      <c r="I18" s="28" t="s">
        <v>38</v>
      </c>
    </row>
  </sheetData>
  <mergeCells count="5">
    <mergeCell ref="B13:D13"/>
    <mergeCell ref="B3:D3"/>
    <mergeCell ref="G3:I3"/>
    <mergeCell ref="L3:N3"/>
    <mergeCell ref="G13:I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seguim</vt:lpstr>
      <vt:lpstr>avance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Jose Ramon Sasntis Jimenez</cp:lastModifiedBy>
  <dcterms:created xsi:type="dcterms:W3CDTF">2021-02-18T01:29:41Z</dcterms:created>
  <dcterms:modified xsi:type="dcterms:W3CDTF">2023-05-11T17:21:03Z</dcterms:modified>
</cp:coreProperties>
</file>