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C:\Archivos Consultor\WRK\ERU\OCI\PM\2022\20220930\Informes\"/>
    </mc:Choice>
  </mc:AlternateContent>
  <xr:revisionPtr revIDLastSave="0" documentId="13_ncr:1_{7C7D2297-D9AC-45B4-8CBB-6F229789C7A5}" xr6:coauthVersionLast="47" xr6:coauthVersionMax="47" xr10:uidLastSave="{00000000-0000-0000-0000-000000000000}"/>
  <bookViews>
    <workbookView xWindow="-108" yWindow="-108" windowWidth="23256" windowHeight="12576" xr2:uid="{8ED512BE-2E42-409B-A60E-E5B70EFE6F84}"/>
  </bookViews>
  <sheets>
    <sheet name="seguim" sheetId="1" r:id="rId1"/>
    <sheet name="td" sheetId="2" r:id="rId2"/>
    <sheet name="avance" sheetId="3" r:id="rId3"/>
  </sheets>
  <definedNames>
    <definedName name="_xlnm._FilterDatabase" localSheetId="0" hidden="1">seguim!$A$3:$AV$28</definedName>
  </definedNames>
  <calcPr calcId="191029"/>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26" i="1" l="1"/>
  <c r="AQ19" i="1"/>
  <c r="AQ18" i="1"/>
  <c r="AQ17" i="1"/>
  <c r="AQ20" i="1" l="1"/>
  <c r="M19" i="3"/>
  <c r="L19" i="3"/>
  <c r="O17" i="3"/>
  <c r="E16" i="2"/>
  <c r="G4" i="2"/>
  <c r="G5" i="2"/>
  <c r="G6" i="2"/>
  <c r="G7" i="2"/>
  <c r="G8" i="2"/>
  <c r="G9" i="2"/>
  <c r="G10" i="2"/>
  <c r="G11" i="2"/>
  <c r="G12" i="2"/>
  <c r="G13" i="2"/>
  <c r="AQ16" i="1"/>
  <c r="H19" i="3"/>
  <c r="G19" i="3"/>
  <c r="J17" i="3"/>
  <c r="AN20" i="1"/>
  <c r="AN19" i="1"/>
  <c r="AN18" i="1"/>
  <c r="AN17" i="1"/>
  <c r="AN24" i="1" l="1"/>
  <c r="AN16" i="1"/>
  <c r="E17" i="3"/>
  <c r="C19" i="3"/>
  <c r="B19" i="3"/>
  <c r="AK19" i="1" l="1"/>
  <c r="AK18" i="1"/>
  <c r="AK17" i="1"/>
  <c r="AK16" i="1"/>
  <c r="G3" i="2" l="1"/>
  <c r="D16" i="2" s="1"/>
  <c r="F16" i="2" s="1"/>
  <c r="O7" i="3" l="1"/>
  <c r="O6" i="3"/>
  <c r="M9" i="3"/>
  <c r="L9" i="3"/>
  <c r="AH16" i="1" l="1"/>
  <c r="AH19" i="1" l="1"/>
  <c r="AH18" i="1"/>
  <c r="AH17" i="1"/>
  <c r="H9" i="3" l="1"/>
  <c r="G9" i="3"/>
  <c r="J7" i="3"/>
  <c r="J6" i="3"/>
  <c r="C9" i="3" l="1"/>
  <c r="B9" i="3"/>
  <c r="E7" i="3"/>
  <c r="E6" i="3"/>
</calcChain>
</file>

<file path=xl/sharedStrings.xml><?xml version="1.0" encoding="utf-8"?>
<sst xmlns="http://schemas.openxmlformats.org/spreadsheetml/2006/main" count="481" uniqueCount="236">
  <si>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</si>
  <si>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</si>
  <si>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</si>
  <si>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</si>
  <si>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</si>
  <si>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</si>
  <si>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</si>
  <si>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</si>
  <si>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</si>
  <si>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</si>
  <si>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</si>
  <si>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</si>
  <si>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</si>
  <si>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</si>
  <si>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</si>
  <si>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</si>
  <si>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</si>
  <si>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</si>
  <si>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</si>
  <si>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MODIFICACION</t>
  </si>
  <si>
    <t>FECHA DE TERMINACIÓN</t>
  </si>
  <si>
    <t>AREA RESPONSABLE</t>
  </si>
  <si>
    <t>Sin reporte de avance</t>
  </si>
  <si>
    <t>3.1.1.1</t>
  </si>
  <si>
    <t>EN PROCESO
EN TERMINOS</t>
  </si>
  <si>
    <t>CUMPLIDA</t>
  </si>
  <si>
    <t>Subgerencia de Planeación y Administración de Proyectos</t>
  </si>
  <si>
    <t>3.1.1.2</t>
  </si>
  <si>
    <t>3.2.1.1</t>
  </si>
  <si>
    <t>3.1.2.1</t>
  </si>
  <si>
    <t>3.1.3.1</t>
  </si>
  <si>
    <t>Dirección de Gestión Contractual</t>
  </si>
  <si>
    <t>3.2.1.2</t>
  </si>
  <si>
    <t>Capacitación</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</si>
  <si>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</si>
  <si>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</si>
  <si>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</si>
  <si>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</si>
  <si>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</si>
  <si>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</si>
  <si>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</si>
  <si>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</si>
  <si>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</si>
  <si>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</si>
  <si>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</si>
  <si>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</si>
  <si>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ANÁLISIS SEGUIMIENTO OCI - Marzo 31 de 2021</t>
  </si>
  <si>
    <t>ANÁLISIS SEGUIMIENTO OCI - Diciembre 31 de 2020</t>
  </si>
  <si>
    <t>CUMPLIMIENTO a diciembre 31 de 2020</t>
  </si>
  <si>
    <t>ESTADO a diciembre 31 de 2020</t>
  </si>
  <si>
    <t>CUMPLIMIENTO a marzo 31 de 2021</t>
  </si>
  <si>
    <t>ESTADO a marzo 31 de 2021</t>
  </si>
  <si>
    <t>CUMPLIMIENTO a octubre 30 de 2020</t>
  </si>
  <si>
    <t>ESTADO a octubre 30 de 2020</t>
  </si>
  <si>
    <t>ANÁLISIS SEGUIMIENTO OCI - Octubre 30 de 2020</t>
  </si>
  <si>
    <t>PAD</t>
  </si>
  <si>
    <t>ANÁLISIS SEGUIMIENTO OCI - Junio 30 de 2021</t>
  </si>
  <si>
    <t>CUMPLIMIENTO a junio 30 de 2021</t>
  </si>
  <si>
    <t>ESTADO a junio 30 de 2021</t>
  </si>
  <si>
    <t>CORTE JUN 30 DE 2021</t>
  </si>
  <si>
    <t>ANÁLISIS SEGUIMIENTO OCI - Septiembre 30 de 2021</t>
  </si>
  <si>
    <t>CUMPLIMIENTO a septiembre 30 de 2021</t>
  </si>
  <si>
    <t>ESTADO a septiembre 30 de 2021</t>
  </si>
  <si>
    <t>CORTE SEP 30 DE 2021</t>
  </si>
  <si>
    <t>2021 2021</t>
  </si>
  <si>
    <t>3.1.2.2</t>
  </si>
  <si>
    <t>Debilidades en el manejo de los instructivos de Sivicof  para reporte de información a la Contraloría.</t>
  </si>
  <si>
    <t xml:space="preserve">Debilidades en la conciliación de la información que se registra en Sivicof formato CB-0905 objeto del hallazgo administrativo. </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</si>
  <si>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</si>
  <si>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</si>
  <si>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</si>
  <si>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 xml:space="preserve">Falta de procedimientos que den lineamientos claros sobre publicidad de información en Secop. </t>
  </si>
  <si>
    <t>Falta de  seguimiento al cumplimiento de las acciones formuladas en el plan de mejoramiento.</t>
  </si>
  <si>
    <t>Debilidades en los controles y el seguimiento al oportuno y correcto registro en la plataforma del Secop.</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</si>
  <si>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</si>
  <si>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</si>
  <si>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Revisión de la información reportada en el aplicativo Sivicof correspondiente al hallazgo administrativo en la vigencia 2021 con corte al 30 de septiembre.</t>
  </si>
  <si>
    <t xml:space="preserve">Revisión Formato CB-0114 </t>
  </si>
  <si>
    <t>No. formatos revisados / No. formatos programados para revisión.</t>
  </si>
  <si>
    <t>Solicitar apertura del aplicativo Sivicof a la Contraloría con el fin de subsanar inconsistencias encontradas en la revisión.</t>
  </si>
  <si>
    <t>Reportes Sivicof Ajustados</t>
  </si>
  <si>
    <t xml:space="preserve">Número de reportes modificados/Número de reportes con objeto de modificación  </t>
  </si>
  <si>
    <t>Conciliación mensual de información del reporte de Sivicof contra la información registrada en el Sistema Administrativo y Financiero JSP7 con corte al 30 de diciembre de 2021</t>
  </si>
  <si>
    <t>Conciliación de Información</t>
  </si>
  <si>
    <t>No. de conciliaciones ejecutadas / No. De conciliaciones programadas</t>
  </si>
  <si>
    <t xml:space="preserve">Conciliación mensual de información del reporte de Sivicof contra la información registrada en el Sistema Administrativo y Financiero JSP7 en la vigencia 2021 </t>
  </si>
  <si>
    <t>Una conciliación realizada de información 2021</t>
  </si>
  <si>
    <t>Una capacitación realizada con evidencia de participación de los involucrados</t>
  </si>
  <si>
    <t>Formato CBN 1001 PAC actualizado</t>
  </si>
  <si>
    <t xml:space="preserve">Un Formato actualizado </t>
  </si>
  <si>
    <t xml:space="preserve"> Formato de validación de información CBN 1001 PAC diseñado y aplicado</t>
  </si>
  <si>
    <t>Un formato implementado</t>
  </si>
  <si>
    <t xml:space="preserve">Instructivo de priorización para la elaboración, presentación y entrega de información </t>
  </si>
  <si>
    <t xml:space="preserve">Un documento de instructivo publicado y socializado </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</si>
  <si>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</si>
  <si>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Acta de reunión</t>
  </si>
  <si>
    <t>Definición de lineamientos y puntos de control en el proceso de Direccionamiento Estratégico, en relación con los reportes de información asociada con los reportes de metas y proyectos de inversión a usuarios externos.</t>
  </si>
  <si>
    <t>Documento con lineamientos y controles incorporados</t>
  </si>
  <si>
    <t>1 documento con lineamientos y controles incorporados</t>
  </si>
  <si>
    <t>Implementar un repositorio de información donde la subgerencia de Planeación incorpore los reportes de información que se envían a usuarios externos en relación con las metas y los proyectos de inversión, teniendo en cuenta la cronología y fechas de corte.</t>
  </si>
  <si>
    <t>Estado del Repositorio creado e implementado</t>
  </si>
  <si>
    <t xml:space="preserve">No. De informes para usuarios externos incorporados en el repositorio / No. De informes para usuarios externos generados </t>
  </si>
  <si>
    <t>Un procedimiento publicado (intranet) y socializado</t>
  </si>
  <si>
    <t>Un procedimiento publicado (intranet) y socializado.</t>
  </si>
  <si>
    <t xml:space="preserve">Socializaciones </t>
  </si>
  <si>
    <t xml:space="preserve">Dos socializaciones ejecutadas </t>
  </si>
  <si>
    <t>Realizar seguimiento al cargue de documentos de ejecución contractual en la plataforma Secop a través de una verificación aleatoria, reportando las inconsistencias encontradas a los supervisores.</t>
  </si>
  <si>
    <t>Reporte de inconsistencias</t>
  </si>
  <si>
    <t xml:space="preserve"> No. reportes realizados y remitidos / No. reportes programados</t>
  </si>
  <si>
    <t>Revisión reportes predios sistema JSP7</t>
  </si>
  <si>
    <t>No. de revisiones realizadas/No. de revisiones programadas</t>
  </si>
  <si>
    <t>Incluir en los contratos que se suscriban para intervenir los inmuebles BICN, la obligación de gestionar los trámites de autorización ante las autoridades competentes, a la luz de las normas vigentes.</t>
  </si>
  <si>
    <t>Contratos suscritos con obligación definida para el tramite de autorizaciones</t>
  </si>
  <si>
    <t xml:space="preserve">Nro contratos suscritos que incluyan trámites de autorización ante autoridades competentes /Nro contratos que deben incluir trámites de autorización requeridas ante autoridades competentes  </t>
  </si>
  <si>
    <t>Subgerencia de Gestión Corporativa - Tesorería</t>
  </si>
  <si>
    <t>Subgerencia de Gestión Corporativa - Tesorería y Oficina de Control Interno</t>
  </si>
  <si>
    <t>Subgerencia de Gestión Corporativa - Presupuesto</t>
  </si>
  <si>
    <t>Subgerencia de Gestión Corporativa - Presupuesto - Contabilidad - Tesorería</t>
  </si>
  <si>
    <t>Subgerencia Desarrollo de Proyectos, Subgerencia de Gestión Corporativa y Subgerencia de Planeación</t>
  </si>
  <si>
    <t>Subgerencia Corporativa, Dirección de Gestión Contractual y Subgerencia de Planeación (Apoyo)</t>
  </si>
  <si>
    <t>Subgerencia de Gestión Corporativa, Dirección de Gestión Contractual y Oficina de Comunicaciones</t>
  </si>
  <si>
    <t>Dirección Comercial</t>
  </si>
  <si>
    <t>Todas las subgerencias</t>
  </si>
  <si>
    <t>Hallazgo administrativo con presunta incidencia disciplinaria por falta de reporte e inconsistencias en la información en la rendición de la cuenta de la ERU en el aplicativo de SIVICOF. CASO 1 Formato CB-0114</t>
  </si>
  <si>
    <t>Hallazgo administrativo con presunta incidencia disciplinaria por falta de reporte e inconsistencias en la información en la rendición de la cuenta de la ERU en el aplicativo de SIVICOF. CASO 2 Formato CB-0905</t>
  </si>
  <si>
    <t>Hallazgo administrativo por incoherencia e inconsistencia en los datos reportados de la inversión realizada por la ERU en los factores PACA y ODS.</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</si>
  <si>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</si>
  <si>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</si>
  <si>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</si>
  <si>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Hallazgo administrativo por intervenir bienes de interés cultural sin la autorización del Ministerio de Cultura</t>
  </si>
  <si>
    <t>ANÁLISIS SEGUIMIENTO OCI - Diciembre 31 de 2021</t>
  </si>
  <si>
    <t>CUMPLIMIENTO a diciembre 31 de 2021</t>
  </si>
  <si>
    <t>ESTADO a diciembre 31 de 2021</t>
  </si>
  <si>
    <t xml:space="preserve">Actas de reunión firmadas por las partes con avances y compromisos </t>
  </si>
  <si>
    <t>CORTE DIC 31 DE 2021</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</si>
  <si>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</si>
  <si>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</si>
  <si>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Hallazgo administrativo con presunta incidencia disciplinaria por falta de reporte e inconsistencias en la información en la rendición de la cuenta de la ERU en el aplicativo de SIVICOF. CASO 3 DOCUMENTO CBN-1001-1220 PAC.
</t>
  </si>
  <si>
    <t xml:space="preserve">Diligenciar el formato CBN 1001 PAC con el Catálogo de Cuentas Presupuestales vigente y aplicable para la Empresa. </t>
  </si>
  <si>
    <t>El formato CBN 1001 PAC se actualizó conforme al Catálogo Integrado de Cuentas Presupuestales de ingresos y de gastos para la información transmitida durante la vigencia 2021, así como la formulación de las filas de subtotales y totales. Anexo 5.</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</si>
  <si>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</si>
  <si>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Elaborar un procedimiento que contenga controles y lineamientos en la oportunidad y completitud para el cargue de documentos de ejecución del contrato en el SECOP.</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</si>
  <si>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</si>
  <si>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</si>
  <si>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</si>
  <si>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Realizar una capacitación sobre instructivos de Sivicof, donde participe el equipo de trabajo que desarrolla actividades de diligenciamiento de los formatos Sivicof</t>
  </si>
  <si>
    <t>Se proyectó borrador de comunicación para la Contraloría solicitando la capacitación relacionada con diligenciamiento de los instructivos la cual se encuentra en revisión y aprobación. Anexo 4 proyecto comunicación.</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</si>
  <si>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</si>
  <si>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Diseñar y emplear un formato de validación de la información contenida en el formato CBN 1001 PAC para la revisión previa al envío periódico de la misma.</t>
  </si>
  <si>
    <t>Se elaboró un piloto con la información a diciembre 31 de 2021 para validar la información previa a la transmisión, obteniendo resultados aceptables que requieren ajustes en el diseño y formulación. Anexo 6.</t>
  </si>
  <si>
    <t>Hallazgo administrativo con presunta incidencia disciplinaria por falta de reporte e inconsistencias en la información en la rendición de la cuenta de la ERU en el aplicativo de SIVICOF. CASO 3 DOCUMENTO CBN-1001-1220 PAC.</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</si>
  <si>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</si>
  <si>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Se está recopilando la información de procedimientos, circulares y directivas vigentes para establecer el mecanismo más idóneo que permita cumplir efectivamente con la acción.</t>
  </si>
  <si>
    <t>Realizar dos socializaciones del procedimiento del cargue de la información al SECOP.</t>
  </si>
  <si>
    <t>A través de correo electrónico de fecha 31 de diciembre de 2021 se socializó el procedimiento PD-94 "Publicación de informes y pagos a contratistas a través de la plataforma SECOP II o su equivalente".</t>
  </si>
  <si>
    <t>A traves de radicado I2021003338 de fecha 15 de diciembre de 2021 la DGC realizó seguimiento de manera aleatoria al cargue de documentos de ejecución contractual en la plataforma Secop, reportando a los supervisores las situaciones encontradas</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</si>
  <si>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</si>
  <si>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A través de radicado I2021003338 de fecha 15 de diciembre de 2021 la DGC realizó seguimiento de manera aleatoria al cargue de documentos de ejecución contractual en la plataforma Secop,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</si>
  <si>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</si>
  <si>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Realizar una revisión periódica que permita verificar el estado de los predios, de acuerdo con el reporte generado por el sistema JSP7.</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</si>
  <si>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</si>
  <si>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ANÁLISIS SEGUIMIENTO OCI - Marzo 31 de 2022</t>
  </si>
  <si>
    <t>CUMPLIMIENTO a marzo 31 de 2022</t>
  </si>
  <si>
    <t>ESTADO a marzo 31 de 2022</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</si>
  <si>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</si>
  <si>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</si>
  <si>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</si>
  <si>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 través de radicado I2022000911 de fecha 16 de marzo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</si>
  <si>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</si>
  <si>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</si>
  <si>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</si>
  <si>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Se implementó el formato para validar la información previa a la transmisión correspondiente a enero y febrero 2022, obteniendo resultados óptimos que posibilitan su implementación definitiva y seguimiento para el próximo trimestre. Anexo  4.</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</si>
  <si>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</si>
  <si>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A traves de correo electronico de fecha 14 de enero de 2022 se socializó el procedimiento PD-94 "Publicación de informes y pagos a contratistas a través de la plataforma SECOP II o su equivalente".</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</si>
  <si>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</si>
  <si>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CORTE MAR 31 DE 2022</t>
  </si>
  <si>
    <t>ANÁLISIS SEGUIMIENTO OCI - Junio 30 de 2022</t>
  </si>
  <si>
    <t>CUMPLIMIENTO a junio 30 de 2022</t>
  </si>
  <si>
    <t>ESTADO a junio 30 de 2022</t>
  </si>
  <si>
    <t>2022 2022</t>
  </si>
  <si>
    <t>3.2.1</t>
  </si>
  <si>
    <t>3.2.2</t>
  </si>
  <si>
    <t>*Inversión de recursos sobre un inmueble en desuso
* El control fiscal interno fue valorado con deficiencias por el ente de control
* Existencia de una sentencia de acción popular para la intervención y adecuación de la infraestructura físicas del CHSJDD
* Falta de planeación, controles y alertas durante la estructuración y ejecución del proyecto, así como en la gestión de la contratación que se requería para el desarrollo del mismo en su momento</t>
  </si>
  <si>
    <t>* Realización de obras previo al inicio de la interventoría, la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</si>
  <si>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 Realización de obras previo al inicio de la interventoría, l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</si>
  <si>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Definir e implementar herramientas para optimizar la planeación y control de los proyectos a cargo de la Empresa en las diferentes fases desde su inicio hasta su cierre, permitiendo el seguimiento, análisis, documentación y toma oportuna de decisiones.</t>
  </si>
  <si>
    <t>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t>
  </si>
  <si>
    <t xml:space="preserve">Seguimiento integral de proyectos </t>
  </si>
  <si>
    <t xml:space="preserve">No.de herramientas implementadas para la planeación y control de proyectos
</t>
  </si>
  <si>
    <t>Evaluación conocimiento sobre supervisión e interventoría</t>
  </si>
  <si>
    <t xml:space="preserve">No. De documentos revisados, actualizados y socializados / No. Documentos de supervisión e interventoría en el SIG * 100
</t>
  </si>
  <si>
    <t xml:space="preserve">No.de socializaciones con evaluación de la efectividad / No. De socializaciones realizadas * 100
</t>
  </si>
  <si>
    <t>Gerencia Integral de Proyectos de la Subgerencia de Planeación y Administración de Proyectos</t>
  </si>
  <si>
    <t xml:space="preserve">Dirección Contractual / Supervisores </t>
  </si>
  <si>
    <t xml:space="preserve">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t>
  </si>
  <si>
    <t>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físico.</t>
  </si>
  <si>
    <t>Se programaron reuniones trimestrales con el Director Comercial para la revisión del Estado de los predios, la   primera se llevó a cabo el 4 de abril de 2022. (ver agenda). Se tiene proyectada la siguiente reunión para el mes de Julio de 2022
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t>
  </si>
  <si>
    <t>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t>
  </si>
  <si>
    <t>A través de radicado S2022001559 de fecha 22 abril de 2022  la DGC  realizó seguimiento en el diligenciamiento de la fecha de inicio en el secop, de algunos contratos, reportando a los supervisores las situaciones encontradas.</t>
  </si>
  <si>
    <t xml:space="preserve">Se adelantó la actualización del "PD-94 Publicación de informes a traves de plataforma SECOP" y se socializó en reunión programada el viernes 24 de Junio de 2022 a las 11am  </t>
  </si>
  <si>
    <t>De acuerdo con la acción de mejora planteada, la Subgerencia de Planeación y Administración de Proyectos ha llevado a cabo las siguientes gestiones:
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
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
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t>
  </si>
  <si>
    <t xml:space="preserve">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t>
  </si>
  <si>
    <t>CORTE JUN 30 DE 2022</t>
  </si>
  <si>
    <t>CUMPLIMIENTO a septiembre 30 de 2022</t>
  </si>
  <si>
    <t>ESTADO a septiembre 30 de 2022</t>
  </si>
  <si>
    <t>ANÁLISIS SEGUIMIENTO OCI - Septiembre 30 de 2022</t>
  </si>
  <si>
    <t>3.5.1</t>
  </si>
  <si>
    <t>Diferencia en la interpretación de la información reportada por la Empresa en el formato SIVICOF y la entregada en el marco de la auditoría para las metas 1 y 4 del proyecto 7507, la meta 3 del proyecto 7509 y la meta 1 del proyecto 7510.</t>
  </si>
  <si>
    <t>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t>
  </si>
  <si>
    <t>Actualización del procedimiento "PD55 Relación con entes externos"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</si>
  <si>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Realizar una jornada de autocontrol donde se incorporen temas relacionados con la importancia de la atención de requerimientos de la Contraloría, la oportunidad, veracidad, coherencia y responsabilidad en los diferentes niveles de la Empresa.</t>
  </si>
  <si>
    <t>Generar y socializar una directriz para todo el personal de la Empresa donde se emitan lineamientos sobre la responsabilidad, oportunidad, veracidad y coherencia en la información y generación de respuestas para entes externos de control.</t>
  </si>
  <si>
    <t>Revisar y ajustar el procedimiento "PD-89 Arriendo de Inmuebles", en cuanto a los lineamientos para la definición del canon de arrendamiento.</t>
  </si>
  <si>
    <t>Actualización procedimiento "PD55 Relación con entes externos"</t>
  </si>
  <si>
    <t>Procedimiento PD55 actualizado</t>
  </si>
  <si>
    <t>Jornada autocontrol</t>
  </si>
  <si>
    <t>Jornada de autocontrol realizada</t>
  </si>
  <si>
    <t>Comunicación interna lineamientos alta dirección</t>
  </si>
  <si>
    <t>Comunicación interna elaborada y socializada</t>
  </si>
  <si>
    <t>Actualización procedimiento "PD-89 Arriendo de Inmuebles"</t>
  </si>
  <si>
    <t>Procedimiento PD89 actualizado</t>
  </si>
  <si>
    <t>Oficina de Control Interno - Subgerencia de Planeación y Administración de proyectos</t>
  </si>
  <si>
    <t>Oficina de Control Interno</t>
  </si>
  <si>
    <t>Gerencia General  - Subgerencia de Planeación y Administración de proyectos</t>
  </si>
  <si>
    <t>Dirección Comercial  - Subgerencia de Planeación y Administración de proyectos</t>
  </si>
  <si>
    <t>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t>
  </si>
  <si>
    <t>CORTE SEP 30 DE 2022</t>
  </si>
  <si>
    <t>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
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t>
  </si>
  <si>
    <t>En agosto de 2022 el procedimiento "PD-89 Arriendo de Inmuebles"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
http://186.154.195.124/sites/default/files/documentos/PD-89_Arriendo_Inmuebles_V3.pdf
En octubre se programó reunión del equipo de la Dirección Comercial para considerar ajustes adicionales en el procedimiento en cuanto al estudio de mercado y fijación del canon.</t>
  </si>
  <si>
    <t>A través de radicado I2022002556 de fecha 26 de agosto de 2022 la DGC realizó seguimiento de manera aleatoria al cargue de documentos de ejecución contractual en la plataforma Secop, reportando a los supervisores las situaciones encontradas.</t>
  </si>
  <si>
    <t>Posterior a la revisión realizada en el primer trimestre del año y validando el contenido del procedimiento "PD-02 Programación y seguimiento al Plan de Acción Institucional", se determinó que aunque no es documento sobre reporte de cumplimiento de metas, su objetivo es "Definir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
En ese sentido en el mes de agosto se actualizó el procedimiento PD-02 y se socializó con las personas encargadas de su gestión que a la vez fue con quienes se trabajó la modificación señalada.
El procedimiento actualizado se puede ubicar en el siguiente enlace: http://186.154.195.124/sites/default/files/documentos/PD-02%20Progr%20seguim%20plan%20acci%20V4.pdf</t>
  </si>
  <si>
    <t>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t>
  </si>
  <si>
    <t>De acuerdo con la acción de mejora planteada, la Subgerencia de Planeación y Administración de Proyectos ha llevado a cabo las siguientes gestiones:
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
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
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t>
  </si>
  <si>
    <t>Se realizó campaña de Autocontrol, de forma virtual, la cual inició el 24 de junio de 2022; por medio de correos electrónicos de expectativa, remitidos a través de la Oficina de Comunicaciones.
El día 29 de junio de se remitió a los correos institucionales la encuesta "Pon a prueba tus conocimientos y gana espectaculares premios", relacionada con temas de la primera y segunda línea de defensa; una vez analizados los resultados, se realizarán las acciones de fortalecimiento de forma virtual, con el propósito de afianzar los conocimientos e implementación de las Líneas de defensa.
Se presento Informe Fortalecimiento Autocontrol - Primera Jornada 2022 Radicado interno I2022002831 de fecha 26 de septiembre de 2022.</t>
  </si>
  <si>
    <t>El repositorio de información que da cumplimiento a la acción conforme a lo reportado en el seguimiento anterior está disponible en el siguiente enlace: \\192.168.10.203\Institucional\SPAP\planeacion\28 PLANES\Información reportes 2022</t>
  </si>
  <si>
    <t>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</si>
</sst>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d\-mmm\-yy;@"/>
    <numFmt numFmtId="165" formatCode="0.0%"/>
  </numFmts>
  <fonts count="12"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b/>
      <sz val="12"/>
      <color indexed="8"/>
      <name val="Arial"/>
      <family val="2"/>
    </font>
    <font>
      <b/>
      <sz val="12"/>
      <color theme="1"/>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4" fontId="5" fillId="4" borderId="2" xfId="0" applyNumberFormat="1"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4" fontId="5" fillId="5" borderId="2" xfId="0" applyNumberFormat="1" applyFont="1" applyFill="1" applyBorder="1" applyAlignment="1" applyProtection="1">
      <alignment horizontal="center" vertical="center" wrapText="1"/>
      <protection locked="0"/>
    </xf>
    <xf numFmtId="0" fontId="0" fillId="0" borderId="0" xfId="0" applyAlignment="1">
      <alignment horizontal="right"/>
    </xf>
    <xf numFmtId="0" fontId="8" fillId="0" borderId="0" xfId="0" applyFont="1" applyAlignment="1">
      <alignment horizontal="right"/>
    </xf>
    <xf numFmtId="0" fontId="0" fillId="0" borderId="0" xfId="0" pivotButton="1"/>
    <xf numFmtId="0" fontId="0" fillId="0" borderId="0" xfId="0" pivotButton="1" applyAlignment="1">
      <alignment horizontal="right"/>
    </xf>
    <xf numFmtId="0" fontId="9" fillId="0" borderId="2"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justify" vertical="center" wrapText="1"/>
      <protection locked="0"/>
    </xf>
    <xf numFmtId="165" fontId="3" fillId="0" borderId="0" xfId="1" applyNumberFormat="1" applyFont="1" applyBorder="1" applyAlignment="1">
      <alignment horizontal="center"/>
    </xf>
    <xf numFmtId="0" fontId="10" fillId="5"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9" fillId="0" borderId="4" xfId="0" applyFont="1" applyBorder="1" applyAlignment="1">
      <alignment horizontal="center" vertical="center"/>
    </xf>
    <xf numFmtId="0" fontId="9" fillId="0" borderId="2" xfId="0" applyFont="1" applyBorder="1" applyAlignment="1">
      <alignment horizontal="left" vertical="center"/>
    </xf>
    <xf numFmtId="0" fontId="2"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center"/>
    </xf>
  </cellXfs>
  <cellStyles count="2">
    <cellStyle name="Normal" xfId="0" builtinId="0"/>
    <cellStyle name="Porcentaje" xfId="1" builtinId="5"/>
  </cellStyles>
  <dxfs count="4">
    <dxf>
      <alignment horizontal="general"/>
    </dxf>
    <dxf>
      <alignment horizontal="right"/>
    </dxf>
    <dxf>
      <alignment horizontal="right"/>
    </dxf>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848.773453819442" createdVersion="7" refreshedVersion="7" minRefreshableVersion="3" recordCount="25" xr:uid="{F06A647B-6A7F-4344-B94C-36C0E39BC250}">
  <cacheSource type="worksheet">
    <worksheetSource ref="A3:AV28" sheet="seguim"/>
  </cacheSource>
  <cacheFields count="48">
    <cacheField name="No" numFmtId="0">
      <sharedItems containsSemiMixedTypes="0" containsString="0" containsNumber="1" containsInteger="1" minValue="1" maxValue="25"/>
    </cacheField>
    <cacheField name="CÓDIGO DE LA ENTIDAD" numFmtId="0">
      <sharedItems containsSemiMixedTypes="0" containsString="0" containsNumber="1" containsInteger="1" minValue="263" maxValue="263"/>
    </cacheField>
    <cacheField name="VIGENCIA PAD AUDITORIA o VISITA" numFmtId="0">
      <sharedItems count="2">
        <s v="2021 2021"/>
        <s v="2022 2022"/>
      </sharedItems>
    </cacheField>
    <cacheField name="CODIGO AUDITORIA SEGÚN PAD DE LA VIGENCIA" numFmtId="0">
      <sharedItems containsSemiMixedTypes="0" containsString="0" containsNumber="1" containsInteger="1" minValue="55" maxValue="60" count="3">
        <n v="56"/>
        <n v="55"/>
        <n v="60"/>
      </sharedItems>
    </cacheField>
    <cacheField name="No. HALLAZGO o Numeral del Informe de la Auditoría o Visita" numFmtId="0">
      <sharedItems count="10">
        <s v="3.1.1.1"/>
        <s v="3.1.1.2"/>
        <s v="3.1.2.1"/>
        <s v="3.1.2.2"/>
        <s v="3.1.3.1"/>
        <s v="3.2.1.1"/>
        <s v="3.2.1.2"/>
        <s v="3.2.1"/>
        <s v="3.2.2"/>
        <s v="3.5.1"/>
      </sharedItems>
    </cacheField>
    <cacheField name="CÓDIGO ACCIÓN" numFmtId="0">
      <sharedItems containsSemiMixedTypes="0" containsString="0" containsNumber="1" containsInteger="1" minValue="1" maxValue="8"/>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 Mayo 15 de 2020" numFmtId="9">
      <sharedItems containsNonDate="0" containsString="0" containsBlank="1"/>
    </cacheField>
    <cacheField name="CUMPLIMIENTO a mayo 15 de 2020" numFmtId="9">
      <sharedItems containsNonDate="0" containsString="0" containsBlank="1"/>
    </cacheField>
    <cacheField name="ESTADO a mayo 15 de 2020" numFmtId="9">
      <sharedItems containsNonDate="0" containsString="0" containsBlank="1"/>
    </cacheField>
    <cacheField name="ANÁLISIS SEGUIMIENTO OCI - Julio 15 de 2020" numFmtId="9">
      <sharedItems containsNonDate="0" containsString="0" containsBlank="1"/>
    </cacheField>
    <cacheField name="CUMPLIMIENTO a julio 15 de 2020" numFmtId="9">
      <sharedItems containsNonDate="0" containsString="0" containsBlank="1"/>
    </cacheField>
    <cacheField name="ESTADO a julio 15 de 2020" numFmtId="9">
      <sharedItems containsNonDate="0" containsString="0" containsBlank="1"/>
    </cacheField>
    <cacheField name="ANÁLISIS SEGUIMIENTO OCI - Octubre 30 de 2020" numFmtId="9">
      <sharedItems containsNonDate="0" containsString="0" containsBlank="1"/>
    </cacheField>
    <cacheField name="CUMPLIMIENTO a octubre 30 de 2020" numFmtId="9">
      <sharedItems containsNonDate="0" containsString="0" containsBlank="1"/>
    </cacheField>
    <cacheField name="ESTADO a octubre 30 de 2020" numFmtId="9">
      <sharedItems containsNonDate="0" containsString="0" containsBlank="1"/>
    </cacheField>
    <cacheField name="ANÁLISIS SEGUIMIENTO OCI - Diciembre 31 de 2020" numFmtId="9">
      <sharedItems containsNonDate="0" containsString="0" containsBlank="1"/>
    </cacheField>
    <cacheField name="CUMPLIMIENTO a diciembre 31 de 2020" numFmtId="9">
      <sharedItems containsNonDate="0" containsString="0" containsBlank="1"/>
    </cacheField>
    <cacheField name="ESTADO a diciembre 31 de 2020" numFmtId="9">
      <sharedItems containsNonDate="0" containsString="0" containsBlank="1"/>
    </cacheField>
    <cacheField name="ANÁLISIS SEGUIMIENTO OCI - Marzo 31 de 2021" numFmtId="9">
      <sharedItems containsNonDate="0" containsString="0" containsBlank="1"/>
    </cacheField>
    <cacheField name="CUMPLIMIENTO a marzo 31 de 2021" numFmtId="9">
      <sharedItems containsNonDate="0" containsString="0" containsBlank="1"/>
    </cacheField>
    <cacheField name="ESTADO a marzo 31 de 2021" numFmtId="9">
      <sharedItems containsNonDate="0" containsString="0" containsBlank="1"/>
    </cacheField>
    <cacheField name="ANÁLISIS SEGUIMIENTO OCI - Junio 30 de 2021" numFmtId="9">
      <sharedItems containsNonDate="0" containsString="0" containsBlank="1"/>
    </cacheField>
    <cacheField name="CUMPLIMIENTO a junio 30 de 2021" numFmtId="9">
      <sharedItems containsNonDate="0" containsString="0" containsBlank="1"/>
    </cacheField>
    <cacheField name="ESTADO a junio 30 de 2021" numFmtId="9">
      <sharedItems containsNonDate="0" containsString="0" containsBlank="1"/>
    </cacheField>
    <cacheField name="ANÁLISIS SEGUIMIENTO OCI - Septiembre 30 de 2021" numFmtId="9">
      <sharedItems containsNonDate="0" containsString="0" containsBlank="1"/>
    </cacheField>
    <cacheField name="CUMPLIMIENTO a septiembre 30 de 2021" numFmtId="9">
      <sharedItems containsNonDate="0" containsString="0" containsBlank="1"/>
    </cacheField>
    <cacheField name="ESTADO a septiembre 30 de 2021" numFmtId="9">
      <sharedItems containsBlank="1"/>
    </cacheField>
    <cacheField name="ANÁLISIS SEGUIMIENTO OCI - Diciembre 31 de 2021" numFmtId="9">
      <sharedItems containsBlank="1" longText="1"/>
    </cacheField>
    <cacheField name="CUMPLIMIENTO a diciembre 31 de 2021" numFmtId="9">
      <sharedItems containsString="0" containsBlank="1" containsNumber="1" minValue="0" maxValue="1"/>
    </cacheField>
    <cacheField name="ESTADO a diciembre 31 de 2021" numFmtId="9">
      <sharedItems containsBlank="1"/>
    </cacheField>
    <cacheField name="ANÁLISIS SEGUIMIENTO OCI - Marzo 31 de 2022" numFmtId="9">
      <sharedItems containsBlank="1" longText="1"/>
    </cacheField>
    <cacheField name="CUMPLIMIENTO a marzo 31 de 2022" numFmtId="9">
      <sharedItems containsString="0" containsBlank="1" containsNumber="1" minValue="0.1" maxValue="1"/>
    </cacheField>
    <cacheField name="ESTADO a marzo 31 de 2022" numFmtId="9">
      <sharedItems containsBlank="1"/>
    </cacheField>
    <cacheField name="ANÁLISIS SEGUIMIENTO OCI - Junio 30 de 2022" numFmtId="9">
      <sharedItems containsBlank="1" longText="1"/>
    </cacheField>
    <cacheField name="CUMPLIMIENTO a junio 30 de 2022" numFmtId="9">
      <sharedItems containsString="0" containsBlank="1" containsNumber="1" minValue="0" maxValue="1"/>
    </cacheField>
    <cacheField name="ESTADO a junio 30 de 2022" numFmtId="9">
      <sharedItems containsBlank="1"/>
    </cacheField>
    <cacheField name="ANÁLISIS SEGUIMIENTO OCI - Septiembre 30 de 2022" numFmtId="9">
      <sharedItems containsBlank="1" longText="1"/>
    </cacheField>
    <cacheField name="CUMPLIMIENTO a septiembre 30 de 2022" numFmtId="9">
      <sharedItems containsString="0" containsBlank="1" containsNumber="1" minValue="0.5" maxValue="1"/>
    </cacheField>
    <cacheField name="ESTADO a septiembre 30 de 2022" numFmtId="9">
      <sharedItems count="2">
        <s v="CUMPLIDA"/>
        <s v="EN PROCESO_x000a_EN TERMINOS"/>
      </sharedItems>
    </cacheField>
    <cacheField name="FECHA DE INICIO" numFmtId="164">
      <sharedItems containsSemiMixedTypes="0" containsNonDate="0" containsDate="1" containsString="0" minDate="2021-10-19T00:00:00" maxDate="2022-08-27T00:00:00"/>
    </cacheField>
    <cacheField name="FECHA DE MODIFICACION" numFmtId="164">
      <sharedItems containsNonDate="0" containsString="0" containsBlank="1"/>
    </cacheField>
    <cacheField name="FECHA DE TERMINACIÓN" numFmtId="164">
      <sharedItems containsSemiMixedTypes="0" containsNonDate="0" containsDate="1" containsString="0" minDate="2022-01-31T00:00:00" maxDate="2023-04-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n v="1"/>
    <n v="263"/>
    <x v="0"/>
    <x v="0"/>
    <x v="0"/>
    <n v="1"/>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Revisión de la información reportada en el aplicativo Sivicof correspondiente al hallazgo administrativo en la vigencia 2021 con corte al 30 de septiembre."/>
    <s v="Revisión Formato CB-0114 "/>
    <s v="No. formatos revisados / No. formatos programados para revisión."/>
    <m/>
    <m/>
    <m/>
    <m/>
    <m/>
    <m/>
    <m/>
    <m/>
    <m/>
    <m/>
    <m/>
    <m/>
    <m/>
    <m/>
    <m/>
    <m/>
    <m/>
    <m/>
    <m/>
    <m/>
    <s v="EN PROCESO_x000a_EN TERMINOS"/>
    <s v="Se realizó la revisión del Formato CB-0114 para los meses de enero a septiembre de 2021 arrojando los siguientes resultados:_x000a__x000a_*Reporte enero y febrero 2021: se revisó y se verificó que la información se transmitió correctamente. El soporte es la transmisión de la cuenta en la fecha respectiva._x000a_*Reporte marzo: se realizó revisión y ajuste del formato para retransmisión. Anexo 1. Correo a Control Interno remitiendo la información validada. _x000a_*Reporte abril a septiembre 2021: se revisó y se verificó que la información se transmitió correctamente. El soporte es la transmisión de la cuenta en la fecha respectiva._x000a_*Reporte octubre a diciembre: Se realizó la revisión y validación de información confirmando que se encontraba diligenciada correctamente.  El soporte es la transmisión de la cuenta en la fecha respectiva."/>
    <n v="1"/>
    <s v="CUMPLIDA"/>
    <m/>
    <n v="1"/>
    <s v="CUMPLIDA"/>
    <m/>
    <n v="1"/>
    <s v="CUMPLIDA"/>
    <m/>
    <n v="1"/>
    <x v="0"/>
    <d v="2021-10-19T00:00:00"/>
    <m/>
    <d v="2022-01-31T00:00:00"/>
    <s v="Subgerencia de Gestión Corporativa - Tesorería"/>
  </r>
  <r>
    <n v="2"/>
    <n v="263"/>
    <x v="0"/>
    <x v="0"/>
    <x v="0"/>
    <n v="2"/>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Solicitar apertura del aplicativo Sivicof a la Contraloría con el fin de subsanar inconsistencias encontradas en la revisión."/>
    <s v="Reportes Sivicof Ajustados"/>
    <s v="Número de reportes modificados/Número de reportes con objeto de modificación  "/>
    <m/>
    <m/>
    <m/>
    <m/>
    <m/>
    <m/>
    <m/>
    <m/>
    <m/>
    <m/>
    <m/>
    <m/>
    <m/>
    <m/>
    <m/>
    <m/>
    <m/>
    <m/>
    <m/>
    <m/>
    <s v="EN PROCESO_x000a_EN TERMINOS"/>
    <s v="Se elaboró comunicación dirigida a la Contraloría con radicado No. E2021007202 de fecha diciembre de 2021 solicitando la retransmisión del reporte del mes de marzo de 2021. Anexo 2._x000a__x000a_Soporte correo electrónico de transmisión del formato CB-0114 realizado en el mes de diciembre de 2021. Anexo 3."/>
    <n v="1"/>
    <s v="CUMPLIDA"/>
    <m/>
    <n v="1"/>
    <s v="CUMPLIDA"/>
    <m/>
    <n v="1"/>
    <s v="CUMPLIDA"/>
    <m/>
    <n v="1"/>
    <x v="0"/>
    <d v="2021-10-19T00:00:00"/>
    <m/>
    <d v="2022-01-31T00:00:00"/>
    <s v="Subgerencia de Gestión Corporativa - Tesorería"/>
  </r>
  <r>
    <n v="3"/>
    <n v="263"/>
    <x v="0"/>
    <x v="0"/>
    <x v="0"/>
    <n v="3"/>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Conciliación mensual de información del reporte de Sivicof contra la información registrada en el Sistema Administrativo y Financiero JSP7 con corte al 30 de diciembre de 2021"/>
    <s v="Conciliación de Información"/>
    <s v="No. de conciliaciones ejecutadas / No. De conciliaciones programadas"/>
    <m/>
    <m/>
    <m/>
    <m/>
    <m/>
    <m/>
    <m/>
    <m/>
    <m/>
    <m/>
    <m/>
    <m/>
    <m/>
    <m/>
    <m/>
    <m/>
    <m/>
    <m/>
    <m/>
    <m/>
    <s v="EN PROCESO_x000a_EN TERMINOS"/>
    <s v="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
    <n v="0.75"/>
    <s v="EN PROCESO_x000a_EN TERMINOS"/>
    <s v="Al cierre de la vigencia 2021 no se constituyeron inversiones en CDT. De acuerdo con lo anterior la transmisión del formato CB-0114 se realiza en blanco._x000a__x000a_El soporte de esta acción corresponde al formato a diciembre 31 de 2021 de la cuenta mensual transmitida en enero 2022 el cual reposa en la oficina de Control Interno."/>
    <n v="1"/>
    <s v="CUMPLIDA"/>
    <m/>
    <n v="1"/>
    <s v="CUMPLIDA"/>
    <m/>
    <n v="1"/>
    <x v="0"/>
    <d v="2021-10-19T00:00:00"/>
    <m/>
    <d v="2022-01-31T00:00:00"/>
    <s v="Subgerencia de Gestión Corporativa - Tesorería"/>
  </r>
  <r>
    <n v="4"/>
    <n v="263"/>
    <x v="0"/>
    <x v="0"/>
    <x v="0"/>
    <n v="4"/>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Conciliación mensual de información del reporte de Sivicof contra la información registrada en el Sistema Administrativo y Financiero JSP7 en la vigencia 2021 "/>
    <s v="Conciliación de Información"/>
    <s v="Una conciliación realizada de información 2021"/>
    <m/>
    <m/>
    <m/>
    <m/>
    <m/>
    <m/>
    <m/>
    <m/>
    <m/>
    <m/>
    <m/>
    <m/>
    <m/>
    <m/>
    <m/>
    <m/>
    <m/>
    <m/>
    <m/>
    <m/>
    <s v="EN PROCESO_x000a_EN TERMINOS"/>
    <s v="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
    <n v="0.75"/>
    <s v="EN PROCESO_x000a_EN TERMINOS"/>
    <s v="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_x000a__x000a_Anexo 1 Reporte JSP7 Cuentas por Pagar_x000a_Anexo 2 Balane de Prueba"/>
    <n v="1"/>
    <s v="CUMPLIDA"/>
    <m/>
    <n v="1"/>
    <s v="CUMPLIDA"/>
    <m/>
    <n v="1"/>
    <x v="0"/>
    <d v="2021-10-19T00:00:00"/>
    <m/>
    <d v="2022-01-31T00:00:00"/>
    <s v="Subgerencia de Gestión Corporativa - Tesorería"/>
  </r>
  <r>
    <n v="5"/>
    <n v="263"/>
    <x v="0"/>
    <x v="0"/>
    <x v="0"/>
    <n v="5"/>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Realizar una capacitación sobre instructivos de Sivicof, donde participe el equipo de trabajo que desarrolla actividades de diligenciamiento de los formatos Sivicof"/>
    <s v="Capacitación"/>
    <s v="Una capacitación realizada con evidencia de participación de los involucrados"/>
    <m/>
    <m/>
    <m/>
    <m/>
    <m/>
    <m/>
    <m/>
    <m/>
    <m/>
    <m/>
    <m/>
    <m/>
    <m/>
    <m/>
    <m/>
    <m/>
    <m/>
    <m/>
    <m/>
    <m/>
    <s v="EN PROCESO_x000a_EN TERMINOS"/>
    <s v="Se proyectó borrador de comunicación para la Contraloría solicitando la capacitación relacionada con diligenciamiento de los instructivos la cual se encuentra en revisión y aprobación. Anexo 4 proyecto comunicación."/>
    <n v="0.75"/>
    <s v="EN PROCESO_x000a_EN TERMINOS"/>
    <s v="Con el acompañamiento del a Oficina de Control Interno, la Contraloría de Bogotá remitió mediante correo electrónico del 21 de enero de 2022 la socialización de la capacitación &quot;Socialización Circular 006 de 2021- Grupo III&quot; sobre los formatos a transmitir en la cuenta anual vigencia 2021, el cual incluye el formato CB-0905. Anexo 3."/>
    <n v="1"/>
    <s v="CUMPLIDA"/>
    <m/>
    <n v="1"/>
    <s v="CUMPLIDA"/>
    <m/>
    <n v="1"/>
    <x v="0"/>
    <d v="2021-10-19T00:00:00"/>
    <m/>
    <d v="2022-02-28T00:00:00"/>
    <s v="Subgerencia de Gestión Corporativa - Tesorería y Oficina de Control Interno"/>
  </r>
  <r>
    <n v="6"/>
    <n v="263"/>
    <x v="0"/>
    <x v="0"/>
    <x v="0"/>
    <n v="6"/>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ligenciar el formato CBN 1001 PAC con el Catálogo de Cuentas Presupuestales vigente y aplicable para la Empresa. "/>
    <s v="Formato CBN 1001 PAC actualizado"/>
    <s v="Un Formato actualizado "/>
    <m/>
    <m/>
    <m/>
    <m/>
    <m/>
    <m/>
    <m/>
    <m/>
    <m/>
    <m/>
    <m/>
    <m/>
    <m/>
    <m/>
    <m/>
    <m/>
    <m/>
    <m/>
    <m/>
    <m/>
    <s v="EN PROCESO_x000a_EN TERMINOS"/>
    <s v="El formato CBN 1001 PAC se actualizó conforme al Catálogo Integrado de Cuentas Presupuestales de ingresos y de gastos para la información transmitida durante la vigencia 2021, así como la formulación de las filas de subtotales y totales. Anexo 5."/>
    <n v="1"/>
    <s v="CUMPLIDA"/>
    <m/>
    <n v="1"/>
    <s v="CUMPLIDA"/>
    <m/>
    <n v="1"/>
    <s v="CUMPLIDA"/>
    <m/>
    <n v="1"/>
    <x v="0"/>
    <d v="2021-10-19T00:00:00"/>
    <m/>
    <d v="2022-05-31T00:00:00"/>
    <s v="Subgerencia de Gestión Corporativa - Presupuesto"/>
  </r>
  <r>
    <n v="7"/>
    <n v="263"/>
    <x v="0"/>
    <x v="0"/>
    <x v="0"/>
    <n v="7"/>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señar y emplear un formato de validación de la información contenida en el formato CBN 1001 PAC para la revisión previa al envío periódico de la misma."/>
    <s v=" Formato de validación de información CBN 1001 PAC diseñado y aplicado"/>
    <s v="Un formato implementado"/>
    <m/>
    <m/>
    <m/>
    <m/>
    <m/>
    <m/>
    <m/>
    <m/>
    <m/>
    <m/>
    <m/>
    <m/>
    <m/>
    <m/>
    <m/>
    <m/>
    <m/>
    <m/>
    <m/>
    <m/>
    <s v="EN PROCESO_x000a_EN TERMINOS"/>
    <s v="Se elaboró un piloto con la información a diciembre 31 de 2021 para validar la información previa a la transmisión, obteniendo resultados aceptables que requieren ajustes en el diseño y formulación. Anexo 6."/>
    <n v="0.75"/>
    <s v="EN PROCESO_x000a_EN TERMINOS"/>
    <s v="Se implementó el formato para validar la información previa a la transmisión correspondiente a enero y febrero 2022, obteniendo resultados óptimos que posibilitan su implementación definitiva y seguimiento para el próximo trimestre. Anexo  4."/>
    <n v="1"/>
    <s v="CUMPLIDA"/>
    <s v="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
    <n v="1"/>
    <s v="CUMPLIDA"/>
    <m/>
    <n v="1"/>
    <x v="0"/>
    <d v="2021-10-19T00:00:00"/>
    <m/>
    <d v="2022-06-30T00:00:00"/>
    <s v="Subgerencia de Gestión Corporativa - Presupuesto"/>
  </r>
  <r>
    <n v="8"/>
    <n v="263"/>
    <x v="0"/>
    <x v="0"/>
    <x v="0"/>
    <n v="8"/>
    <s v="Hallazgo administrativo con presunta incidencia disciplinaria por falta de reporte e inconsistencias en la información en la rendición de la cuenta de la ERU en el aplicativo de SIVICOF. CASO 3 DOCUMENTO CBN-1001-1220 PAC."/>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efinir las directrices de priorización para la elaboración, presentación y entrega de información a los organismos administrativos y de control frente a otras actividades funcionales de las áreas de presupuesto, tesorería y contabilidad de la Subgerencia Corporativa."/>
    <s v="Instructivo de priorización para la elaboración, presentación y entrega de información "/>
    <s v="Un documento de instructivo publicado y socializado "/>
    <m/>
    <m/>
    <m/>
    <m/>
    <m/>
    <m/>
    <m/>
    <m/>
    <m/>
    <m/>
    <m/>
    <m/>
    <m/>
    <m/>
    <m/>
    <m/>
    <m/>
    <m/>
    <m/>
    <m/>
    <s v="EN PROCESO_x000a_EN TERMINOS"/>
    <s v="Se está recopilando la información de procedimientos, circulares y directivas vigentes para establecer el mecanismo más idóneo que permita cumplir efectivamente con la acción."/>
    <n v="0.15"/>
    <s v="EN PROCESO_x000a_EN TERMINOS"/>
    <s v="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_x000a__x000a_En consecuencia, se expidió la comunicación interna I2022000718 (soporte ubicado en TAMPUS) mediante la cual se fija el calendario de actividades financieras para la vigencia 2022, al tiempo que se dictan algunas recomendaciones que complementan este objetivo."/>
    <n v="1"/>
    <s v="CUMPLIDA"/>
    <m/>
    <n v="1"/>
    <s v="CUMPLIDA"/>
    <m/>
    <n v="1"/>
    <x v="0"/>
    <d v="2021-10-19T00:00:00"/>
    <m/>
    <d v="2022-06-30T00:00:00"/>
    <s v="Subgerencia de Gestión Corporativa - Presupuesto - Contabilidad - Tesorería"/>
  </r>
  <r>
    <n v="9"/>
    <n v="263"/>
    <x v="0"/>
    <x v="0"/>
    <x v="1"/>
    <n v="2"/>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PACA . Se presentan inconsistencias por falta de puntos de control y de definición de la información que debe ser reportada."/>
    <s v="Seguimiento semestral de los avances de las actividades y ejecución presupuestal de las metas definidas en el PACA, en concordancia con el SEGPLAN, SIVICOF y los lineamientos de las Secretaría Distrital de Ambiente, registrando los avances en actas con compromisos."/>
    <s v="Acta de reunión"/>
    <s v="Actas de reunión firmadas por las partes con avances y compromisos "/>
    <m/>
    <m/>
    <m/>
    <m/>
    <m/>
    <m/>
    <m/>
    <m/>
    <m/>
    <m/>
    <m/>
    <m/>
    <m/>
    <m/>
    <m/>
    <m/>
    <m/>
    <m/>
    <m/>
    <m/>
    <s v="EN PROCESO_x000a_EN TERMINOS"/>
    <s v="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
    <n v="1"/>
    <s v="CUMPLIDA"/>
    <m/>
    <n v="1"/>
    <s v="CUMPLIDA"/>
    <m/>
    <n v="1"/>
    <s v="CUMPLIDA"/>
    <m/>
    <n v="1"/>
    <x v="0"/>
    <d v="2021-10-19T00:00:00"/>
    <m/>
    <d v="2022-10-15T00:00:00"/>
    <s v="Subgerencia Desarrollo de Proyectos, Subgerencia de Gestión Corporativa y Subgerencia de Planeación"/>
  </r>
  <r>
    <n v="10"/>
    <n v="263"/>
    <x v="0"/>
    <x v="0"/>
    <x v="1"/>
    <n v="3"/>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Definición de lineamientos y puntos de control en el proceso de Direccionamiento Estratégico, en relación con los reportes de información asociada con los reportes de metas y proyectos de inversión a usuarios externos."/>
    <s v="Documento con lineamientos y controles incorporados"/>
    <s v="1 documento con lineamientos y controles incorporados"/>
    <m/>
    <m/>
    <m/>
    <m/>
    <m/>
    <m/>
    <m/>
    <m/>
    <m/>
    <m/>
    <m/>
    <m/>
    <m/>
    <m/>
    <m/>
    <m/>
    <m/>
    <m/>
    <m/>
    <m/>
    <s v="EN PROCESO_x000a_EN TERMINOS"/>
    <s v="Sin reporte de avance"/>
    <n v="0"/>
    <s v="EN PROCESO_x000a_EN TERMINOS"/>
    <s v="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
    <n v="0.1"/>
    <s v="EN PROCESO_x000a_EN TERMINOS"/>
    <s v="Sin reporte de avance"/>
    <n v="0"/>
    <s v="EN PROCESO_x000a_EN TERMINOS"/>
    <s v="Posterior a la revisión realizada en el primer trimestre del año y validando el contenido del procedimiento &quot;PD-02 Programación y seguimiento al Plan de Acción Institucional&quot;, se determinó que aunque no es documento sobre reporte de cumplimiento de metas, su objetivo es &quot;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quot;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_x000a__x000a_En ese sentido en el mes de agosto se actualizó el procedimiento PD-02 y se socializó con las personas encargadas de su gestión que a la vez fue con quienes se trabajó la modificación señalada._x000a__x000a_El procedimiento actualizado se puede ubicar en el siguiente enlace: http://186.154.195.124/sites/default/files/documentos/PD-02%20Progr%20seguim%20plan%20acci%20V4.pdf"/>
    <n v="1"/>
    <x v="0"/>
    <d v="2021-10-19T00:00:00"/>
    <m/>
    <d v="2022-10-15T00:00:00"/>
    <s v="Subgerencia de Planeación y Administración de Proyectos"/>
  </r>
  <r>
    <n v="11"/>
    <n v="263"/>
    <x v="0"/>
    <x v="0"/>
    <x v="1"/>
    <n v="4"/>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Implementar un repositorio de información donde la subgerencia de Planeación incorpore los reportes de información que se envían a usuarios externos en relación con las metas y los proyectos de inversión, teniendo en cuenta la cronología y fechas de corte."/>
    <s v="Estado del Repositorio creado e implementado"/>
    <s v="No. De informes para usuarios externos incorporados en el repositorio / No. De informes para usuarios externos generados "/>
    <m/>
    <m/>
    <m/>
    <m/>
    <m/>
    <m/>
    <m/>
    <m/>
    <m/>
    <m/>
    <m/>
    <m/>
    <m/>
    <m/>
    <m/>
    <m/>
    <m/>
    <m/>
    <m/>
    <m/>
    <s v="EN PROCESO_x000a_EN TERMINOS"/>
    <s v="Sin reporte de avance"/>
    <n v="0"/>
    <s v="EN PROCESO_x000a_EN TERMINOS"/>
    <s v="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
    <n v="0.1"/>
    <s v="EN PROCESO_x000a_EN TERMINOS"/>
    <s v="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
    <n v="0.7"/>
    <s v="EN PROCESO_x000a_EN TERMINOS"/>
    <s v="El repositorio de información que da cumplimiento a la acción conforme a lo reportado en el seguimiento anterior esta disponible en el siguiente enlace: \\192.168.10.203\Institucional\SPAP\planeacion\28 PLANES\Información reportes 2022"/>
    <n v="1"/>
    <x v="0"/>
    <d v="2021-10-19T00:00:00"/>
    <m/>
    <d v="2022-10-15T00:00:00"/>
    <s v="Subgerencia de Planeación y Administración de Proyectos"/>
  </r>
  <r>
    <n v="12"/>
    <n v="263"/>
    <x v="0"/>
    <x v="0"/>
    <x v="2"/>
    <n v="1"/>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Elaborar un procedimiento que contenga controles y lineamientos en la oportunidad y completitud para el cargue de documentos de ejecución del contrato en el SECOP."/>
    <s v="Un procedimiento publicado (intranet) y socializado"/>
    <s v="Un procedimiento publicado (intranet) y socializado."/>
    <m/>
    <m/>
    <m/>
    <m/>
    <m/>
    <m/>
    <m/>
    <m/>
    <m/>
    <m/>
    <m/>
    <m/>
    <m/>
    <m/>
    <m/>
    <m/>
    <m/>
    <m/>
    <m/>
    <m/>
    <s v="EN PROCESO_x000a_EN TERMINOS"/>
    <s v="La DGC en conjunto con la Subgerencia de Gestión Corporativa elaboró el procedimiento PD-94 de fecha 23 de diciembre 2021 &quot;Publicación de informes y pagos a contratistas a través de la plataforma SECOP II o su equivalente&quot; el cual se encuentra publicado en la intranet."/>
    <n v="1"/>
    <s v="CUMPLIDA"/>
    <m/>
    <n v="1"/>
    <s v="CUMPLIDA"/>
    <m/>
    <n v="1"/>
    <s v="CUMPLIDA"/>
    <m/>
    <n v="1"/>
    <x v="0"/>
    <d v="2021-10-19T00:00:00"/>
    <m/>
    <d v="2022-04-30T00:00:00"/>
    <s v="Subgerencia Corporativa, Dirección de Gestión Contractual y Subgerencia de Planeación (Apoyo)"/>
  </r>
  <r>
    <n v="13"/>
    <n v="263"/>
    <x v="0"/>
    <x v="0"/>
    <x v="2"/>
    <n v="2"/>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dos socializaciones del procedimiento del cargue de la información al SECOP."/>
    <s v="Socializaciones "/>
    <s v="Dos socializaciones ejecutadas "/>
    <m/>
    <m/>
    <m/>
    <m/>
    <m/>
    <m/>
    <m/>
    <m/>
    <m/>
    <m/>
    <m/>
    <m/>
    <m/>
    <m/>
    <m/>
    <m/>
    <m/>
    <m/>
    <m/>
    <m/>
    <s v="EN PROCESO_x000a_EN TERMINOS"/>
    <s v="A través de correo electrónico de fecha 31 de diciembre de 2021 se socializó el procedimiento PD-94 &quot;Publicación de informes y pagos a contratistas a través de la plataforma SECOP II o su equivalente&quot;."/>
    <n v="0.5"/>
    <s v="EN PROCESO_x000a_EN TERMINOS"/>
    <s v="A traves de correo electronico de fecha 14 de enero de 2022 se socializó el procedimiento PD-94 &quot;Publicación de informes y pagos a contratistas a través de la plataforma SECOP II o su equivalente&quot;."/>
    <n v="1"/>
    <s v="CUMPLIDA"/>
    <m/>
    <n v="1"/>
    <s v="CUMPLIDA"/>
    <m/>
    <n v="1"/>
    <x v="0"/>
    <d v="2021-10-19T00:00:00"/>
    <m/>
    <d v="2022-10-13T00:00:00"/>
    <s v="Subgerencia de Gestión Corporativa, Dirección de Gestión Contractual y Oficina de Comunicaciones"/>
  </r>
  <r>
    <n v="14"/>
    <n v="263"/>
    <x v="0"/>
    <x v="0"/>
    <x v="2"/>
    <n v="3"/>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s v="EN PROCESO_x000a_EN TERMINOS"/>
    <s v="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
    <n v="0.66666666666666663"/>
    <s v="EN PROCESO_x000a_EN TERMINOS"/>
    <s v="A través de radicado I2022002556 de fecha 26 de agosto de 2022 la DGC realizó seguimiento de manera aleatoria al cargue de documentos de ejecución contractual en la plataforma Secop, reportando a los supervisores las situaciones encontradas."/>
    <n v="0.83333333333333337"/>
    <x v="1"/>
    <d v="2021-10-19T00:00:00"/>
    <m/>
    <d v="2022-10-13T00:00:00"/>
    <s v="Dirección de Gestión Contractual"/>
  </r>
  <r>
    <n v="15"/>
    <n v="263"/>
    <x v="0"/>
    <x v="0"/>
    <x v="3"/>
    <n v="1"/>
    <s v="Hallazgo administrativo por la falta de efectividad de la acción formulada al Hallazgo 3.1.3.5, acción 1; en el Plan de Mejoramiento de la ERU correspondientes a la Auditoria de Regularidad No. 65 relacionado con publicación extemporánea de información en la plataforma SECOP II."/>
    <s v="Falta de  seguimiento al cumplimiento de las acciones formuladas en el plan de mejoramiento."/>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e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s v="EN PROCESO_x000a_EN TERMINOS"/>
    <s v="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
    <n v="0.66666666666666663"/>
    <s v="EN PROCESO_x000a_EN TERMINOS"/>
    <s v="A través de radicado I2022002556 de fecha 26 de agosto de 2022 la DGC realizó seguimiento de manera aleatoria al cargue de documentos de ejecución contractual en la plataforma Secop, reportando a los supervisores las situaciones encontradas."/>
    <n v="0.83333333333333337"/>
    <x v="1"/>
    <d v="2021-10-19T00:00:00"/>
    <m/>
    <d v="2022-10-13T00:00:00"/>
    <s v="Dirección de Gestión Contractual"/>
  </r>
  <r>
    <n v="16"/>
    <n v="263"/>
    <x v="0"/>
    <x v="0"/>
    <x v="4"/>
    <n v="1"/>
    <s v="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
    <s v="Debilidades en los controles y el seguimiento al oportuno y correcto registro en la plataforma del Secop."/>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6, I2021003337 y I2021003339 de fecha 15 de diciembre de 2021 de manera aleatoria, la DGC realizó seguimiento en el diligenciamiento de la fecha de inicio en el secop, de algunos contratos, reportando a los supervisores las situaciones encontradas."/>
    <n v="0.16666666666666666"/>
    <s v="EN PROCESO_x000a_EN TERMINOS"/>
    <s v="A través de radicado I2022000911 de fecha 16 de marzo de 2022  la DGC realizó seguimiento en el diligenciamiento de la fecha de inicio en el secop, de algunos contratos, reportando a los supervisores las situaciones encontradas."/>
    <n v="0.33333333333333331"/>
    <s v="EN PROCESO_x000a_EN TERMINOS"/>
    <s v="A través de radicado S2022001559 de fecha 22 abril de 2022  la DGC  realizó seguimiento en el diligenciamiento de la fecha de inicio en el secop, de algunos contratos, reportando a los supervisores las situaciones encontradas."/>
    <n v="0.66666666666666663"/>
    <s v="EN PROCESO_x000a_EN TERMINOS"/>
    <s v="A través de radicado I2022002556 de fecha 26 de agosto de 2022 la DGC realizó seguimiento de manera aleatoria al cargue de documentos de ejecución contractual en la plataforma Secop, reportando a los supervisores las situaciones encontradas."/>
    <n v="0.83333333333333337"/>
    <x v="1"/>
    <d v="2021-10-19T00:00:00"/>
    <m/>
    <d v="2022-10-13T00:00:00"/>
    <s v="Dirección de Gestión Contractual"/>
  </r>
  <r>
    <n v="17"/>
    <n v="263"/>
    <x v="0"/>
    <x v="0"/>
    <x v="5"/>
    <n v="2"/>
    <s v="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
    <s v="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
    <s v="Realizar una revisión periódica que permita verificar el estado de los predios, de acuerdo con el reporte generado por el sistema JSP7."/>
    <s v="Revisión reportes predios sistema JSP7"/>
    <s v="No. de revisiones realizadas/No. de revisiones programadas"/>
    <m/>
    <m/>
    <m/>
    <m/>
    <m/>
    <m/>
    <m/>
    <m/>
    <m/>
    <m/>
    <m/>
    <m/>
    <m/>
    <m/>
    <m/>
    <m/>
    <m/>
    <m/>
    <m/>
    <m/>
    <s v="EN PROCESO_x000a_EN TERMINOS"/>
    <s v="Al finalizar la vigencia 2021 se generó el listado en excel de predios en administración, desde el sistema, para que sea revisado el estado y si requiere alguna modificación se ajustará en el mes de enero._x000a__x000a_Se diseñará y pondrá en funcionamiento, un reporte en donde se identifique la fecha y el periodo de generación de la información. (28/02/2022)."/>
    <n v="0.15"/>
    <s v="EN PROCESO_x000a_EN TERMINOS"/>
    <m/>
    <m/>
    <s v="EN PROCESO_x000a_EN TERMINOS"/>
    <s v="Se programaron reuniones trimestrales con el Director Comercial para la revisión del Estado de los predios, la   primera se llevó a cabo el 4 de abril de 2022. (ver agenda). Se tiene proyectada la siguiente reunión para el mes de Julio de 2022_x000a__x000a_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
    <n v="0.4"/>
    <s v="EN PROCESO_x000a_EN TERMINOS"/>
    <s v="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_x000a__x000a_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
    <n v="0.8"/>
    <x v="1"/>
    <d v="2021-10-19T00:00:00"/>
    <m/>
    <d v="2022-10-18T00:00:00"/>
    <s v="Dirección Comercial"/>
  </r>
  <r>
    <n v="18"/>
    <n v="263"/>
    <x v="0"/>
    <x v="0"/>
    <x v="6"/>
    <n v="1"/>
    <s v="Hallazgo administrativo por intervenir bienes de interés cultural sin la autorización del Ministerio de Cultura"/>
    <s v="* Cambio de norma para la intervención de bienes de interés cultural del ámbito nacional - BICN que modificó los requisitos para la intervención de los inmuebles._x000a_* Condiciones de urgencia manifiesta que ponían en riesgo de colapso de elementos y/o de mayor deterioro de los inmuebles patrimoniales."/>
    <s v="Incluir en los contratos que se suscriban para intervenir los inmuebles BICN, la obligación de gestionar los trámites de autorización ante las autoridades competentes, a la luz de las normas vigentes."/>
    <s v="Contratos suscritos con obligación definida para el tramite de autorizaciones"/>
    <s v="Nro contratos suscritos que incluyan trámites de autorización ante autoridades competentes /Nro contratos que deben incluir trámites de autorización requeridas ante autoridades competentes  "/>
    <m/>
    <m/>
    <m/>
    <m/>
    <m/>
    <m/>
    <m/>
    <m/>
    <m/>
    <m/>
    <m/>
    <m/>
    <m/>
    <m/>
    <m/>
    <m/>
    <m/>
    <m/>
    <m/>
    <m/>
    <s v="EN PROCESO_x000a_EN TERMINOS"/>
    <s v="Al respecto desde la Subgerencia de Planeación (Gerencia proyecto San Juan de Dios) se han adelantado las siguientes acciones:_x000a_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Estado: Contrato en ejecución. (Adjunto contrato)._x000a__x000a_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Estado: Contrato en ejecución. Permisos ambientales o los demás que apliquen. (Adjunto contrato)_x000a__x000a_3. Proceso de invitación pública No. PAD-SJD-IP-05-2021 - Consultoría para los diseños de restauración integral de los tres pabellones de San Juan de Dios: Incluye el trámite y obtención de autorizaciones y licencias requeridas para ejecutar los proyectos. _x000a_Estado: Proceso adjudicado, contrato por firmar. (Adjunto anexo técnico)._x000a__x000a_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_x000a_Estado: En proceso de selección. (Adjunto anexo técnico)."/>
    <n v="0.5"/>
    <s v="EN PROCESO_x000a_EN TERMINOS"/>
    <s v="Para dar cumplimiento a la acción propuesta y su objetivo final, se realizaron las siguientes gestiones:_x000a_Incluir en los contratos suscritos en relación con los bienes de interés cultural, la obligación de gestionar los trámites de autorización ante las autoridades competentes, a la luz de las normas vigentes. Lo anterior se puede evidenciar en los siguientes contratos:_x000a_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75 de 2022 Para realizar la interventoría integral al contrato de consultoría cuyo objeto es &quot;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Se adjuntan los contratos para la verificación pertinente."/>
    <n v="1"/>
    <s v="CUMPLIDA"/>
    <m/>
    <n v="1"/>
    <s v="CUMPLIDA"/>
    <m/>
    <n v="1"/>
    <x v="0"/>
    <d v="2021-10-19T00:00:00"/>
    <m/>
    <d v="2022-03-30T00:00:00"/>
    <s v="Todas las subgerencias"/>
  </r>
  <r>
    <n v="19"/>
    <n v="263"/>
    <x v="1"/>
    <x v="1"/>
    <x v="7"/>
    <n v="1"/>
    <s v="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
    <s v="*Inversión de recursos sobre un inmueble en desuso_x000a_* El control fiscal interno fue valorado con deficiencias por el ente de control_x000a_* Existencia de una sentencia de acción popular para la intervención y adecuación de la infraestructura físicas del CHSJDD_x000a_* Falta de planeación, controles y alertas durante la estructuración y ejecución del proyecto, así como en la gestión de la contratación que se requería para el desarrollo del mismo en su momento"/>
    <s v="Definir e implementar herramientas para optimizar la planeación y control de los proyectos a cargo de la Empresa en las diferentes fases desde su inicio hasta su cierre, permitiendo el seguimiento, análisis, documentación y toma oportuna de decisiones."/>
    <s v="Seguimiento integral de proyectos "/>
    <s v="No.de herramientas implementadas para la planeación y control de proyectos_x000a__x000a_"/>
    <m/>
    <m/>
    <m/>
    <m/>
    <m/>
    <m/>
    <m/>
    <m/>
    <m/>
    <m/>
    <m/>
    <m/>
    <m/>
    <m/>
    <m/>
    <m/>
    <m/>
    <m/>
    <m/>
    <m/>
    <m/>
    <m/>
    <m/>
    <m/>
    <s v="Sin reporte de avance"/>
    <m/>
    <s v="EN PROCESO_x000a_EN TERMINOS"/>
    <s v="De acuerdo con la acción de mejora planteada, la Subgerencia de Planeación y Administración de Proyectos ha llevado a cabo las siguientes gestiones:_x000a_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_x000a_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_x000a_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
    <n v="0.7"/>
    <s v="EN PROCESO_x000a_EN TERMINOS"/>
    <s v="De acuerdo con la acción de mejora planteada, la Subgerencia de Planeación y Administración de Proyectos ha llevado a cabo las siguientes gestiones:_x000a__x000a_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_x000a__x000a_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_x000a__x000a_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
    <n v="0.75"/>
    <x v="1"/>
    <d v="2022-03-29T00:00:00"/>
    <m/>
    <d v="2023-03-28T00:00:00"/>
    <s v="Gerencia Integral de Proyectos de la Subgerencia de Planeación y Administración de Proyectos"/>
  </r>
  <r>
    <n v="20"/>
    <n v="263"/>
    <x v="1"/>
    <x v="1"/>
    <x v="8"/>
    <n v="1"/>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a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 De documentos revisados, actualizados y socializados / No. Documentos de supervisión e interventoría en el SIG * 100_x000a_"/>
    <m/>
    <m/>
    <m/>
    <m/>
    <m/>
    <m/>
    <m/>
    <m/>
    <m/>
    <m/>
    <m/>
    <m/>
    <m/>
    <m/>
    <m/>
    <m/>
    <m/>
    <m/>
    <m/>
    <m/>
    <m/>
    <m/>
    <m/>
    <m/>
    <m/>
    <m/>
    <m/>
    <s v="Se adelantó la actualización del &quot;PD-94 Publicación de informes a traves de plataforma SECOP&quot; y se socializó en reunión programada el viernes 24 de Junio de 2022 a las 11am  "/>
    <n v="0.1"/>
    <s v="EN PROCESO_x000a_EN TERMINOS"/>
    <s v="Sin reporte de avance"/>
    <m/>
    <x v="1"/>
    <d v="2022-03-29T00:00:00"/>
    <m/>
    <d v="2023-03-28T00:00:00"/>
    <s v="Dirección Contractual / Supervisores "/>
  </r>
  <r>
    <n v="21"/>
    <n v="263"/>
    <x v="1"/>
    <x v="1"/>
    <x v="8"/>
    <n v="2"/>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de socializaciones con evaluación de la efectividad / No. De socializaciones realizadas * 100_x000a_"/>
    <m/>
    <m/>
    <m/>
    <m/>
    <m/>
    <m/>
    <m/>
    <m/>
    <m/>
    <m/>
    <m/>
    <m/>
    <m/>
    <m/>
    <m/>
    <m/>
    <m/>
    <m/>
    <m/>
    <m/>
    <m/>
    <m/>
    <m/>
    <m/>
    <m/>
    <m/>
    <m/>
    <s v="Sin reporte de avance"/>
    <n v="0"/>
    <s v="EN PROCESO_x000a_EN TERMINOS"/>
    <s v="Sin reporte de avance"/>
    <m/>
    <x v="1"/>
    <d v="2022-03-29T00:00:00"/>
    <m/>
    <d v="2023-03-28T00:00:00"/>
    <s v="Dirección Contractual / Supervisores "/>
  </r>
  <r>
    <n v="22"/>
    <n v="263"/>
    <x v="1"/>
    <x v="2"/>
    <x v="5"/>
    <n v="1"/>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Actualización del procedimiento &quot;PD55 Relación con entes externos&quot;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s v="Actualización procedimiento &quot;PD55 Relación con entes externos&quot;"/>
    <s v="Procedimiento PD55 actualizado"/>
    <m/>
    <m/>
    <m/>
    <m/>
    <m/>
    <m/>
    <m/>
    <m/>
    <m/>
    <m/>
    <m/>
    <m/>
    <m/>
    <m/>
    <m/>
    <m/>
    <m/>
    <m/>
    <m/>
    <m/>
    <m/>
    <m/>
    <m/>
    <m/>
    <m/>
    <m/>
    <m/>
    <m/>
    <m/>
    <m/>
    <m/>
    <m/>
    <x v="1"/>
    <d v="2022-08-26T00:00:00"/>
    <m/>
    <d v="2023-03-31T00:00:00"/>
    <s v="Oficina de Control Interno - Subgerencia de Planeación y Administración de proyectos"/>
  </r>
  <r>
    <n v="23"/>
    <n v="263"/>
    <x v="1"/>
    <x v="2"/>
    <x v="5"/>
    <n v="2"/>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Realizar una jornada de autocontrol donde se incorporen temas relacionados con la importancia de la atención de requerimientos de la Contraloría, la oportunidad, veracidad, coherencia y responsabilidad en los diferentes niveles de la Empresa."/>
    <s v="Jornada autocontrol"/>
    <s v="Jornada de autocontrol realizada"/>
    <m/>
    <m/>
    <m/>
    <m/>
    <m/>
    <m/>
    <m/>
    <m/>
    <m/>
    <m/>
    <m/>
    <m/>
    <m/>
    <m/>
    <m/>
    <m/>
    <m/>
    <m/>
    <m/>
    <m/>
    <m/>
    <m/>
    <m/>
    <m/>
    <m/>
    <m/>
    <m/>
    <m/>
    <m/>
    <m/>
    <s v="Se realizó campaña de Autocontrol, de forma virtual, la cual inició el 24 de junio de 2022; por medio de correos electrónicos de expectativa, remitidos a través de la Oficina de Comunicaciones._x000a__x000a_El día 29 de junio de se remitió a los correos institucionales la encuesta &quot;Pon a prueba tus conocimientos y gana espectaculares premios&quot;, relacionada con temas de la primera y segunda línea de defensa; una vez analizados los resultados, se realizarán las acciones de fortalecimiento de forma virtual, con el propósito de afianzar los conocimientos e implementación de las Líneas de defensa._x000a__x000a_Se presento Informe Fortalecimiento Autocontrol - Primera Jornada 2022 Radicado interno I2022002831 de fecha 26 de septiembre de 2022."/>
    <n v="0.5"/>
    <x v="1"/>
    <d v="2022-08-26T00:00:00"/>
    <m/>
    <d v="2022-12-31T00:00:00"/>
    <s v="Oficina de Control Interno"/>
  </r>
  <r>
    <n v="24"/>
    <n v="263"/>
    <x v="1"/>
    <x v="2"/>
    <x v="5"/>
    <n v="3"/>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Generar y socializar una directriz para todo el personal de la Empresa donde se emitan lineamientos sobre la responsabilidad, oportunidad, veracidad y coherencia en la información y generación de respuestas para entes externos de control."/>
    <s v="Comunicación interna lineamientos alta dirección"/>
    <s v="Comunicación interna elaborada y socializada"/>
    <m/>
    <m/>
    <m/>
    <m/>
    <m/>
    <m/>
    <m/>
    <m/>
    <m/>
    <m/>
    <m/>
    <m/>
    <m/>
    <m/>
    <m/>
    <m/>
    <m/>
    <m/>
    <m/>
    <m/>
    <m/>
    <m/>
    <m/>
    <m/>
    <m/>
    <m/>
    <m/>
    <m/>
    <m/>
    <m/>
    <m/>
    <m/>
    <x v="1"/>
    <d v="2022-08-26T00:00:00"/>
    <m/>
    <d v="2023-03-31T00:00:00"/>
    <s v="Gerencia General  - Subgerencia de Planeación y Administración de proyectos"/>
  </r>
  <r>
    <n v="25"/>
    <n v="263"/>
    <x v="1"/>
    <x v="2"/>
    <x v="9"/>
    <n v="1"/>
    <s v="3.5.1_x0009_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
    <s v="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
    <s v="Revisar y ajustar el procedimiento &quot;PD-89 Arriendo de Inmuebles&quot;, en cuanto a los lineamientos para la definición del canon de arrendamiento."/>
    <s v="Actualización procedimiento &quot;PD-89 Arriendo de Inmuebles&quot;"/>
    <s v="Procedimiento PD89 actualizado"/>
    <m/>
    <m/>
    <m/>
    <m/>
    <m/>
    <m/>
    <m/>
    <m/>
    <m/>
    <m/>
    <m/>
    <m/>
    <m/>
    <m/>
    <m/>
    <m/>
    <m/>
    <m/>
    <m/>
    <m/>
    <m/>
    <m/>
    <m/>
    <m/>
    <m/>
    <m/>
    <m/>
    <m/>
    <m/>
    <m/>
    <s v="En agosto de 2022 el procedimiento &quot;PD-89 Arriendo de Inmuebles&quot;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_x000a__x000a_http://186.154.195.124/sites/default/files/documentos/PD-89_Arriendo_Inmuebles_V3.pdf_x000a__x000a_En octubre se programó reunión del equipo de la Dirección Comercial para considerar ajustes adicionales en el procedimiento en cuanto al estudio de mercado y fijación del canon."/>
    <n v="0.7"/>
    <x v="1"/>
    <d v="2022-08-26T00:00:00"/>
    <m/>
    <d v="2022-11-30T00:00:00"/>
    <s v="Dirección Comercial  - Subgerencia de Planeación y Administración de proyect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956683-4277-4B1F-B447-3DFA088F8B58}"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F14" firstHeaderRow="1" firstDataRow="2" firstDataCol="3"/>
  <pivotFields count="48">
    <pivotField compact="0" outline="0" showAll="0"/>
    <pivotField compact="0" outline="0" showAll="0"/>
    <pivotField axis="axisRow" compact="0" outline="0" showAll="0" defaultSubtotal="0">
      <items count="2">
        <item x="0"/>
        <item x="1"/>
      </items>
    </pivotField>
    <pivotField axis="axisRow" compact="0" outline="0" showAll="0">
      <items count="4">
        <item x="0"/>
        <item x="1"/>
        <item x="2"/>
        <item t="default"/>
      </items>
    </pivotField>
    <pivotField axis="axisRow" compact="0" outline="0" showAll="0" sortType="ascending" defaultSubtotal="0">
      <items count="10">
        <item x="0"/>
        <item x="1"/>
        <item x="2"/>
        <item x="3"/>
        <item x="4"/>
        <item x="7"/>
        <item x="5"/>
        <item x="6"/>
        <item x="8"/>
        <item x="9"/>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0"/>
        <item x="1"/>
        <item t="default"/>
      </items>
    </pivotField>
    <pivotField compact="0" outline="0" showAll="0"/>
    <pivotField compact="0" outline="0" showAll="0"/>
    <pivotField compact="0" outline="0" showAll="0"/>
    <pivotField compact="0" outline="0" showAll="0"/>
  </pivotFields>
  <rowFields count="3">
    <field x="4"/>
    <field x="2"/>
    <field x="3"/>
  </rowFields>
  <rowItems count="12">
    <i>
      <x/>
      <x/>
      <x/>
    </i>
    <i>
      <x v="1"/>
      <x/>
      <x/>
    </i>
    <i>
      <x v="2"/>
      <x/>
      <x/>
    </i>
    <i>
      <x v="3"/>
      <x/>
      <x/>
    </i>
    <i>
      <x v="4"/>
      <x/>
      <x/>
    </i>
    <i>
      <x v="5"/>
      <x v="1"/>
      <x v="1"/>
    </i>
    <i>
      <x v="6"/>
      <x/>
      <x/>
    </i>
    <i r="1">
      <x v="1"/>
      <x v="2"/>
    </i>
    <i>
      <x v="7"/>
      <x/>
      <x/>
    </i>
    <i>
      <x v="8"/>
      <x v="1"/>
      <x v="1"/>
    </i>
    <i>
      <x v="9"/>
      <x v="1"/>
      <x v="2"/>
    </i>
    <i t="grand">
      <x/>
    </i>
  </rowItems>
  <colFields count="1">
    <field x="43"/>
  </colFields>
  <colItems count="3">
    <i>
      <x/>
    </i>
    <i>
      <x v="1"/>
    </i>
    <i t="grand">
      <x/>
    </i>
  </colItems>
  <dataFields count="1">
    <dataField name="Cuenta de CÓDIGO ACCIÓN" fld="5" subtotal="count" baseField="0" baseItem="16"/>
  </dataFields>
  <formats count="3">
    <format dxfId="3">
      <pivotArea dataOnly="0" labelOnly="1" grandCol="1" outline="0" fieldPosition="0"/>
    </format>
    <format dxfId="2">
      <pivotArea dataOnly="0" labelOnly="1" outline="0" fieldPosition="0">
        <references count="1">
          <reference field="43" count="0"/>
        </references>
      </pivotArea>
    </format>
    <format dxfId="1">
      <pivotArea dataOnly="0" labelOnly="1" outline="0" fieldPosition="0">
        <references count="1">
          <reference field="43"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BC28"/>
  <sheetViews>
    <sheetView showGridLines="0" tabSelected="1" topLeftCell="AN1" zoomScale="60" zoomScaleNormal="60" workbookViewId="0">
      <pane ySplit="3" topLeftCell="A4" activePane="bottomLeft" state="frozen"/>
      <selection pane="bottomLeft" activeCell="AV4" sqref="AV4"/>
    </sheetView>
  </sheetViews>
  <sheetFormatPr baseColWidth="10" defaultColWidth="0" defaultRowHeight="14.4" x14ac:dyDescent="0.3"/>
  <cols>
    <col min="1" max="1" width="11.88671875" style="3" customWidth="1"/>
    <col min="2" max="2" width="21.5546875" style="2" customWidth="1"/>
    <col min="3" max="3" width="15.33203125" style="3" customWidth="1"/>
    <col min="4" max="4" width="14.109375" style="3" customWidth="1"/>
    <col min="5" max="5" width="26.6640625" style="3" customWidth="1"/>
    <col min="6" max="6" width="11.88671875" style="4" customWidth="1"/>
    <col min="7" max="7" width="58.109375" style="5" customWidth="1"/>
    <col min="8" max="8" width="51.33203125" style="6" customWidth="1"/>
    <col min="9" max="9" width="47" style="6" customWidth="1"/>
    <col min="10" max="10" width="47.44140625" style="6" customWidth="1"/>
    <col min="11" max="11" width="37.109375" style="3" customWidth="1"/>
    <col min="12" max="12" width="75.77734375" style="2" customWidth="1"/>
    <col min="13" max="13" width="30.109375" style="2" customWidth="1"/>
    <col min="14" max="14" width="27.33203125" style="2" customWidth="1"/>
    <col min="15" max="15" width="100.77734375" style="2" customWidth="1"/>
    <col min="16" max="17" width="27.33203125" style="2" customWidth="1"/>
    <col min="18" max="18" width="165.77734375" style="2" customWidth="1"/>
    <col min="19" max="20" width="27.33203125" style="2" customWidth="1"/>
    <col min="21" max="21" width="116.44140625" style="2" customWidth="1"/>
    <col min="22" max="23" width="27.33203125" style="2" customWidth="1"/>
    <col min="24" max="24" width="116.44140625" style="2" customWidth="1"/>
    <col min="25" max="26" width="27.33203125" style="2" customWidth="1"/>
    <col min="27" max="27" width="115.77734375" style="2" customWidth="1"/>
    <col min="28" max="29" width="27.33203125" style="2" customWidth="1"/>
    <col min="30" max="30" width="115.77734375" style="2" customWidth="1"/>
    <col min="31" max="32" width="27.33203125" style="2" customWidth="1"/>
    <col min="33" max="33" width="115.77734375" style="2" customWidth="1"/>
    <col min="34" max="35" width="27.33203125" style="2" customWidth="1"/>
    <col min="36" max="36" width="115.77734375" style="2" customWidth="1"/>
    <col min="37" max="38" width="27.33203125" style="2" customWidth="1"/>
    <col min="39" max="39" width="115.77734375" style="2" customWidth="1"/>
    <col min="40" max="41" width="27.33203125" style="2" customWidth="1"/>
    <col min="42" max="42" width="115.77734375" style="2" customWidth="1"/>
    <col min="43" max="44" width="27.33203125" style="2" customWidth="1"/>
    <col min="45" max="46" width="21.109375" style="5" customWidth="1"/>
    <col min="47" max="47" width="28.109375" style="5" customWidth="1"/>
    <col min="48" max="48" width="49.88671875" style="6" customWidth="1"/>
    <col min="49" max="55" width="0" hidden="1" customWidth="1"/>
    <col min="56" max="16384" width="11.5546875" hidden="1"/>
  </cols>
  <sheetData>
    <row r="1" spans="1:48" ht="17.399999999999999" x14ac:dyDescent="0.3">
      <c r="A1" s="1" t="s">
        <v>0</v>
      </c>
    </row>
    <row r="2" spans="1:48" x14ac:dyDescent="0.3">
      <c r="A2" s="7"/>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8"/>
    </row>
    <row r="3" spans="1:48" ht="69" x14ac:dyDescent="0.3">
      <c r="A3" s="9" t="s">
        <v>1</v>
      </c>
      <c r="B3" s="10" t="s">
        <v>2</v>
      </c>
      <c r="C3" s="10" t="s">
        <v>3</v>
      </c>
      <c r="D3" s="10" t="s">
        <v>4</v>
      </c>
      <c r="E3" s="10" t="s">
        <v>5</v>
      </c>
      <c r="F3" s="10" t="s">
        <v>6</v>
      </c>
      <c r="G3" s="10" t="s">
        <v>7</v>
      </c>
      <c r="H3" s="10" t="s">
        <v>8</v>
      </c>
      <c r="I3" s="10" t="s">
        <v>9</v>
      </c>
      <c r="J3" s="10" t="s">
        <v>10</v>
      </c>
      <c r="K3" s="10" t="s">
        <v>11</v>
      </c>
      <c r="L3" s="11" t="s">
        <v>12</v>
      </c>
      <c r="M3" s="10" t="s">
        <v>13</v>
      </c>
      <c r="N3" s="10" t="s">
        <v>14</v>
      </c>
      <c r="O3" s="11" t="s">
        <v>15</v>
      </c>
      <c r="P3" s="10" t="s">
        <v>16</v>
      </c>
      <c r="Q3" s="10" t="s">
        <v>17</v>
      </c>
      <c r="R3" s="11" t="s">
        <v>54</v>
      </c>
      <c r="S3" s="10" t="s">
        <v>52</v>
      </c>
      <c r="T3" s="10" t="s">
        <v>53</v>
      </c>
      <c r="U3" s="11" t="s">
        <v>47</v>
      </c>
      <c r="V3" s="10" t="s">
        <v>48</v>
      </c>
      <c r="W3" s="10" t="s">
        <v>49</v>
      </c>
      <c r="X3" s="11" t="s">
        <v>46</v>
      </c>
      <c r="Y3" s="10" t="s">
        <v>50</v>
      </c>
      <c r="Z3" s="10" t="s">
        <v>51</v>
      </c>
      <c r="AA3" s="11" t="s">
        <v>56</v>
      </c>
      <c r="AB3" s="10" t="s">
        <v>57</v>
      </c>
      <c r="AC3" s="10" t="s">
        <v>58</v>
      </c>
      <c r="AD3" s="11" t="s">
        <v>60</v>
      </c>
      <c r="AE3" s="10" t="s">
        <v>61</v>
      </c>
      <c r="AF3" s="10" t="s">
        <v>62</v>
      </c>
      <c r="AG3" s="11" t="s">
        <v>130</v>
      </c>
      <c r="AH3" s="10" t="s">
        <v>131</v>
      </c>
      <c r="AI3" s="10" t="s">
        <v>132</v>
      </c>
      <c r="AJ3" s="11" t="s">
        <v>161</v>
      </c>
      <c r="AK3" s="10" t="s">
        <v>162</v>
      </c>
      <c r="AL3" s="10" t="s">
        <v>163</v>
      </c>
      <c r="AM3" s="11" t="s">
        <v>176</v>
      </c>
      <c r="AN3" s="10" t="s">
        <v>177</v>
      </c>
      <c r="AO3" s="10" t="s">
        <v>178</v>
      </c>
      <c r="AP3" s="11" t="s">
        <v>205</v>
      </c>
      <c r="AQ3" s="10" t="s">
        <v>203</v>
      </c>
      <c r="AR3" s="10" t="s">
        <v>204</v>
      </c>
      <c r="AS3" s="10" t="s">
        <v>18</v>
      </c>
      <c r="AT3" s="10" t="s">
        <v>19</v>
      </c>
      <c r="AU3" s="10" t="s">
        <v>20</v>
      </c>
      <c r="AV3" s="11" t="s">
        <v>21</v>
      </c>
    </row>
    <row r="4" spans="1:48" ht="157.80000000000001" customHeight="1" x14ac:dyDescent="0.3">
      <c r="A4" s="12">
        <v>1</v>
      </c>
      <c r="B4" s="13">
        <v>263</v>
      </c>
      <c r="C4" s="14" t="s">
        <v>64</v>
      </c>
      <c r="D4" s="13">
        <v>56</v>
      </c>
      <c r="E4" s="14" t="s">
        <v>23</v>
      </c>
      <c r="F4" s="14">
        <v>1</v>
      </c>
      <c r="G4" s="15" t="s">
        <v>123</v>
      </c>
      <c r="H4" s="16" t="s">
        <v>66</v>
      </c>
      <c r="I4" s="16" t="s">
        <v>76</v>
      </c>
      <c r="J4" s="16" t="s">
        <v>77</v>
      </c>
      <c r="K4" s="16" t="s">
        <v>78</v>
      </c>
      <c r="L4" s="17"/>
      <c r="M4" s="17"/>
      <c r="N4" s="17"/>
      <c r="O4" s="17"/>
      <c r="P4" s="17"/>
      <c r="Q4" s="17"/>
      <c r="R4" s="17"/>
      <c r="S4" s="17"/>
      <c r="T4" s="17"/>
      <c r="U4" s="17"/>
      <c r="V4" s="17"/>
      <c r="W4" s="17"/>
      <c r="X4" s="18"/>
      <c r="Y4" s="17"/>
      <c r="Z4" s="17"/>
      <c r="AA4" s="18"/>
      <c r="AB4" s="17"/>
      <c r="AC4" s="17"/>
      <c r="AD4" s="18"/>
      <c r="AE4" s="17"/>
      <c r="AF4" s="17" t="s">
        <v>24</v>
      </c>
      <c r="AG4" s="18" t="s">
        <v>135</v>
      </c>
      <c r="AH4" s="17">
        <v>1</v>
      </c>
      <c r="AI4" s="17" t="s">
        <v>25</v>
      </c>
      <c r="AJ4" s="18"/>
      <c r="AK4" s="19">
        <v>1</v>
      </c>
      <c r="AL4" s="17" t="s">
        <v>25</v>
      </c>
      <c r="AM4" s="18"/>
      <c r="AN4" s="19">
        <v>1</v>
      </c>
      <c r="AO4" s="17" t="s">
        <v>25</v>
      </c>
      <c r="AP4" s="18"/>
      <c r="AQ4" s="19">
        <v>1</v>
      </c>
      <c r="AR4" s="17" t="s">
        <v>25</v>
      </c>
      <c r="AS4" s="20">
        <v>44488</v>
      </c>
      <c r="AT4" s="20"/>
      <c r="AU4" s="20">
        <v>44592</v>
      </c>
      <c r="AV4" s="13" t="s">
        <v>114</v>
      </c>
    </row>
    <row r="5" spans="1:48" ht="120" customHeight="1" x14ac:dyDescent="0.3">
      <c r="A5" s="12">
        <v>2</v>
      </c>
      <c r="B5" s="13">
        <v>263</v>
      </c>
      <c r="C5" s="14" t="s">
        <v>64</v>
      </c>
      <c r="D5" s="13">
        <v>56</v>
      </c>
      <c r="E5" s="14" t="s">
        <v>23</v>
      </c>
      <c r="F5" s="14">
        <v>2</v>
      </c>
      <c r="G5" s="15" t="s">
        <v>123</v>
      </c>
      <c r="H5" s="16" t="s">
        <v>66</v>
      </c>
      <c r="I5" s="16" t="s">
        <v>79</v>
      </c>
      <c r="J5" s="16" t="s">
        <v>80</v>
      </c>
      <c r="K5" s="16" t="s">
        <v>81</v>
      </c>
      <c r="L5" s="17"/>
      <c r="M5" s="17"/>
      <c r="N5" s="17"/>
      <c r="O5" s="17"/>
      <c r="P5" s="17"/>
      <c r="Q5" s="17"/>
      <c r="R5" s="17"/>
      <c r="S5" s="17"/>
      <c r="T5" s="17"/>
      <c r="U5" s="17"/>
      <c r="V5" s="17"/>
      <c r="W5" s="17"/>
      <c r="X5" s="18"/>
      <c r="Y5" s="17"/>
      <c r="Z5" s="17"/>
      <c r="AA5" s="18"/>
      <c r="AB5" s="17"/>
      <c r="AC5" s="17"/>
      <c r="AD5" s="18"/>
      <c r="AE5" s="17"/>
      <c r="AF5" s="17" t="s">
        <v>24</v>
      </c>
      <c r="AG5" s="18" t="s">
        <v>136</v>
      </c>
      <c r="AH5" s="17">
        <v>1</v>
      </c>
      <c r="AI5" s="17" t="s">
        <v>25</v>
      </c>
      <c r="AJ5" s="18"/>
      <c r="AK5" s="19">
        <v>1</v>
      </c>
      <c r="AL5" s="17" t="s">
        <v>25</v>
      </c>
      <c r="AM5" s="18"/>
      <c r="AN5" s="19">
        <v>1</v>
      </c>
      <c r="AO5" s="17" t="s">
        <v>25</v>
      </c>
      <c r="AP5" s="18"/>
      <c r="AQ5" s="19">
        <v>1</v>
      </c>
      <c r="AR5" s="17" t="s">
        <v>25</v>
      </c>
      <c r="AS5" s="20">
        <v>44488</v>
      </c>
      <c r="AT5" s="20"/>
      <c r="AU5" s="20">
        <v>44592</v>
      </c>
      <c r="AV5" s="13" t="s">
        <v>114</v>
      </c>
    </row>
    <row r="6" spans="1:48" ht="120" customHeight="1" x14ac:dyDescent="0.3">
      <c r="A6" s="12">
        <v>3</v>
      </c>
      <c r="B6" s="13">
        <v>263</v>
      </c>
      <c r="C6" s="14" t="s">
        <v>64</v>
      </c>
      <c r="D6" s="13">
        <v>56</v>
      </c>
      <c r="E6" s="14" t="s">
        <v>23</v>
      </c>
      <c r="F6" s="14">
        <v>3</v>
      </c>
      <c r="G6" s="15" t="s">
        <v>123</v>
      </c>
      <c r="H6" s="16" t="s">
        <v>66</v>
      </c>
      <c r="I6" s="16" t="s">
        <v>82</v>
      </c>
      <c r="J6" s="16" t="s">
        <v>83</v>
      </c>
      <c r="K6" s="16" t="s">
        <v>84</v>
      </c>
      <c r="L6" s="17"/>
      <c r="M6" s="17"/>
      <c r="N6" s="17"/>
      <c r="O6" s="17"/>
      <c r="P6" s="17"/>
      <c r="Q6" s="17"/>
      <c r="R6" s="17"/>
      <c r="S6" s="17"/>
      <c r="T6" s="17"/>
      <c r="U6" s="17"/>
      <c r="V6" s="17"/>
      <c r="W6" s="17"/>
      <c r="X6" s="18"/>
      <c r="Y6" s="17"/>
      <c r="Z6" s="17"/>
      <c r="AA6" s="18"/>
      <c r="AB6" s="17"/>
      <c r="AC6" s="17"/>
      <c r="AD6" s="18"/>
      <c r="AE6" s="17"/>
      <c r="AF6" s="17" t="s">
        <v>24</v>
      </c>
      <c r="AG6" s="18" t="s">
        <v>143</v>
      </c>
      <c r="AH6" s="17">
        <v>0.75</v>
      </c>
      <c r="AI6" s="17" t="s">
        <v>24</v>
      </c>
      <c r="AJ6" s="18" t="s">
        <v>169</v>
      </c>
      <c r="AK6" s="17">
        <v>1</v>
      </c>
      <c r="AL6" s="17" t="s">
        <v>25</v>
      </c>
      <c r="AM6" s="18"/>
      <c r="AN6" s="17">
        <v>1</v>
      </c>
      <c r="AO6" s="17" t="s">
        <v>25</v>
      </c>
      <c r="AP6" s="18"/>
      <c r="AQ6" s="17">
        <v>1</v>
      </c>
      <c r="AR6" s="17" t="s">
        <v>25</v>
      </c>
      <c r="AS6" s="20">
        <v>44488</v>
      </c>
      <c r="AT6" s="20"/>
      <c r="AU6" s="20">
        <v>44592</v>
      </c>
      <c r="AV6" s="13" t="s">
        <v>114</v>
      </c>
    </row>
    <row r="7" spans="1:48" ht="120" customHeight="1" x14ac:dyDescent="0.3">
      <c r="A7" s="12">
        <v>4</v>
      </c>
      <c r="B7" s="13">
        <v>263</v>
      </c>
      <c r="C7" s="14" t="s">
        <v>64</v>
      </c>
      <c r="D7" s="13">
        <v>56</v>
      </c>
      <c r="E7" s="14" t="s">
        <v>23</v>
      </c>
      <c r="F7" s="14">
        <v>4</v>
      </c>
      <c r="G7" s="15" t="s">
        <v>124</v>
      </c>
      <c r="H7" s="16" t="s">
        <v>67</v>
      </c>
      <c r="I7" s="16" t="s">
        <v>85</v>
      </c>
      <c r="J7" s="16" t="s">
        <v>83</v>
      </c>
      <c r="K7" s="16" t="s">
        <v>86</v>
      </c>
      <c r="L7" s="17"/>
      <c r="M7" s="17"/>
      <c r="N7" s="17"/>
      <c r="O7" s="17"/>
      <c r="P7" s="17"/>
      <c r="Q7" s="17"/>
      <c r="R7" s="17"/>
      <c r="S7" s="17"/>
      <c r="T7" s="17"/>
      <c r="U7" s="17"/>
      <c r="V7" s="17"/>
      <c r="W7" s="17"/>
      <c r="X7" s="18"/>
      <c r="Y7" s="17"/>
      <c r="Z7" s="17"/>
      <c r="AA7" s="18"/>
      <c r="AB7" s="17"/>
      <c r="AC7" s="17"/>
      <c r="AD7" s="18"/>
      <c r="AE7" s="17"/>
      <c r="AF7" s="17" t="s">
        <v>24</v>
      </c>
      <c r="AG7" s="18" t="s">
        <v>144</v>
      </c>
      <c r="AH7" s="17">
        <v>0.75</v>
      </c>
      <c r="AI7" s="17" t="s">
        <v>24</v>
      </c>
      <c r="AJ7" s="18" t="s">
        <v>170</v>
      </c>
      <c r="AK7" s="17">
        <v>1</v>
      </c>
      <c r="AL7" s="17" t="s">
        <v>25</v>
      </c>
      <c r="AM7" s="18"/>
      <c r="AN7" s="17">
        <v>1</v>
      </c>
      <c r="AO7" s="17" t="s">
        <v>25</v>
      </c>
      <c r="AP7" s="18"/>
      <c r="AQ7" s="17">
        <v>1</v>
      </c>
      <c r="AR7" s="17" t="s">
        <v>25</v>
      </c>
      <c r="AS7" s="20">
        <v>44488</v>
      </c>
      <c r="AT7" s="20"/>
      <c r="AU7" s="20">
        <v>44592</v>
      </c>
      <c r="AV7" s="13" t="s">
        <v>114</v>
      </c>
    </row>
    <row r="8" spans="1:48" ht="120" customHeight="1" x14ac:dyDescent="0.3">
      <c r="A8" s="12">
        <v>5</v>
      </c>
      <c r="B8" s="13">
        <v>263</v>
      </c>
      <c r="C8" s="14" t="s">
        <v>64</v>
      </c>
      <c r="D8" s="13">
        <v>56</v>
      </c>
      <c r="E8" s="14" t="s">
        <v>23</v>
      </c>
      <c r="F8" s="14">
        <v>5</v>
      </c>
      <c r="G8" s="15" t="s">
        <v>124</v>
      </c>
      <c r="H8" s="16" t="s">
        <v>67</v>
      </c>
      <c r="I8" s="16" t="s">
        <v>145</v>
      </c>
      <c r="J8" s="16" t="s">
        <v>33</v>
      </c>
      <c r="K8" s="16" t="s">
        <v>87</v>
      </c>
      <c r="L8" s="17"/>
      <c r="M8" s="17"/>
      <c r="N8" s="17"/>
      <c r="O8" s="17"/>
      <c r="P8" s="17"/>
      <c r="Q8" s="17"/>
      <c r="R8" s="17"/>
      <c r="S8" s="17"/>
      <c r="T8" s="17"/>
      <c r="U8" s="17"/>
      <c r="V8" s="17"/>
      <c r="W8" s="17"/>
      <c r="X8" s="18"/>
      <c r="Y8" s="17"/>
      <c r="Z8" s="17"/>
      <c r="AA8" s="18"/>
      <c r="AB8" s="17"/>
      <c r="AC8" s="17"/>
      <c r="AD8" s="18"/>
      <c r="AE8" s="17"/>
      <c r="AF8" s="17" t="s">
        <v>24</v>
      </c>
      <c r="AG8" s="18" t="s">
        <v>146</v>
      </c>
      <c r="AH8" s="17">
        <v>0.75</v>
      </c>
      <c r="AI8" s="17" t="s">
        <v>24</v>
      </c>
      <c r="AJ8" s="18" t="s">
        <v>174</v>
      </c>
      <c r="AK8" s="19">
        <v>1</v>
      </c>
      <c r="AL8" s="17" t="s">
        <v>25</v>
      </c>
      <c r="AM8" s="18"/>
      <c r="AN8" s="19">
        <v>1</v>
      </c>
      <c r="AO8" s="17" t="s">
        <v>25</v>
      </c>
      <c r="AP8" s="18"/>
      <c r="AQ8" s="19">
        <v>1</v>
      </c>
      <c r="AR8" s="17" t="s">
        <v>25</v>
      </c>
      <c r="AS8" s="20">
        <v>44488</v>
      </c>
      <c r="AT8" s="20"/>
      <c r="AU8" s="20">
        <v>44620</v>
      </c>
      <c r="AV8" s="13" t="s">
        <v>115</v>
      </c>
    </row>
    <row r="9" spans="1:48" ht="120" customHeight="1" x14ac:dyDescent="0.3">
      <c r="A9" s="12">
        <v>6</v>
      </c>
      <c r="B9" s="13">
        <v>263</v>
      </c>
      <c r="C9" s="14" t="s">
        <v>64</v>
      </c>
      <c r="D9" s="13">
        <v>56</v>
      </c>
      <c r="E9" s="14" t="s">
        <v>23</v>
      </c>
      <c r="F9" s="14">
        <v>6</v>
      </c>
      <c r="G9" s="15" t="s">
        <v>137</v>
      </c>
      <c r="H9" s="16" t="s">
        <v>68</v>
      </c>
      <c r="I9" s="16" t="s">
        <v>138</v>
      </c>
      <c r="J9" s="16" t="s">
        <v>88</v>
      </c>
      <c r="K9" s="16" t="s">
        <v>89</v>
      </c>
      <c r="L9" s="17"/>
      <c r="M9" s="17"/>
      <c r="N9" s="17"/>
      <c r="O9" s="17"/>
      <c r="P9" s="17"/>
      <c r="Q9" s="17"/>
      <c r="R9" s="17"/>
      <c r="S9" s="17"/>
      <c r="T9" s="17"/>
      <c r="U9" s="17"/>
      <c r="V9" s="17"/>
      <c r="W9" s="17"/>
      <c r="X9" s="18"/>
      <c r="Y9" s="17"/>
      <c r="Z9" s="17"/>
      <c r="AA9" s="18"/>
      <c r="AB9" s="17"/>
      <c r="AC9" s="17"/>
      <c r="AD9" s="18"/>
      <c r="AE9" s="17"/>
      <c r="AF9" s="17" t="s">
        <v>24</v>
      </c>
      <c r="AG9" s="18" t="s">
        <v>139</v>
      </c>
      <c r="AH9" s="17">
        <v>1</v>
      </c>
      <c r="AI9" s="17" t="s">
        <v>25</v>
      </c>
      <c r="AJ9" s="18"/>
      <c r="AK9" s="19">
        <v>1</v>
      </c>
      <c r="AL9" s="17" t="s">
        <v>25</v>
      </c>
      <c r="AM9" s="18"/>
      <c r="AN9" s="19">
        <v>1</v>
      </c>
      <c r="AO9" s="17" t="s">
        <v>25</v>
      </c>
      <c r="AP9" s="18"/>
      <c r="AQ9" s="19">
        <v>1</v>
      </c>
      <c r="AR9" s="17" t="s">
        <v>25</v>
      </c>
      <c r="AS9" s="20">
        <v>44488</v>
      </c>
      <c r="AT9" s="20"/>
      <c r="AU9" s="20">
        <v>44712</v>
      </c>
      <c r="AV9" s="13" t="s">
        <v>116</v>
      </c>
    </row>
    <row r="10" spans="1:48" ht="120" customHeight="1" x14ac:dyDescent="0.3">
      <c r="A10" s="12">
        <v>7</v>
      </c>
      <c r="B10" s="13">
        <v>263</v>
      </c>
      <c r="C10" s="14" t="s">
        <v>64</v>
      </c>
      <c r="D10" s="13">
        <v>56</v>
      </c>
      <c r="E10" s="14" t="s">
        <v>23</v>
      </c>
      <c r="F10" s="14">
        <v>7</v>
      </c>
      <c r="G10" s="15" t="s">
        <v>137</v>
      </c>
      <c r="H10" s="16" t="s">
        <v>68</v>
      </c>
      <c r="I10" s="16" t="s">
        <v>148</v>
      </c>
      <c r="J10" s="16" t="s">
        <v>90</v>
      </c>
      <c r="K10" s="16" t="s">
        <v>91</v>
      </c>
      <c r="L10" s="17"/>
      <c r="M10" s="17"/>
      <c r="N10" s="17"/>
      <c r="O10" s="17"/>
      <c r="P10" s="17"/>
      <c r="Q10" s="17"/>
      <c r="R10" s="17"/>
      <c r="S10" s="17"/>
      <c r="T10" s="17"/>
      <c r="U10" s="17"/>
      <c r="V10" s="17"/>
      <c r="W10" s="17"/>
      <c r="X10" s="18"/>
      <c r="Y10" s="17"/>
      <c r="Z10" s="17"/>
      <c r="AA10" s="18"/>
      <c r="AB10" s="17"/>
      <c r="AC10" s="17"/>
      <c r="AD10" s="18"/>
      <c r="AE10" s="17"/>
      <c r="AF10" s="17" t="s">
        <v>24</v>
      </c>
      <c r="AG10" s="18" t="s">
        <v>149</v>
      </c>
      <c r="AH10" s="17">
        <v>0.75</v>
      </c>
      <c r="AI10" s="17" t="s">
        <v>24</v>
      </c>
      <c r="AJ10" s="18" t="s">
        <v>171</v>
      </c>
      <c r="AK10" s="19">
        <v>1</v>
      </c>
      <c r="AL10" s="17" t="s">
        <v>25</v>
      </c>
      <c r="AM10" s="18" t="s">
        <v>201</v>
      </c>
      <c r="AN10" s="19">
        <v>1</v>
      </c>
      <c r="AO10" s="17" t="s">
        <v>25</v>
      </c>
      <c r="AP10" s="18"/>
      <c r="AQ10" s="19">
        <v>1</v>
      </c>
      <c r="AR10" s="17" t="s">
        <v>25</v>
      </c>
      <c r="AS10" s="20">
        <v>44488</v>
      </c>
      <c r="AT10" s="20"/>
      <c r="AU10" s="20">
        <v>44742</v>
      </c>
      <c r="AV10" s="13" t="s">
        <v>116</v>
      </c>
    </row>
    <row r="11" spans="1:48" ht="120" customHeight="1" x14ac:dyDescent="0.3">
      <c r="A11" s="12">
        <v>8</v>
      </c>
      <c r="B11" s="13">
        <v>263</v>
      </c>
      <c r="C11" s="14" t="s">
        <v>64</v>
      </c>
      <c r="D11" s="13">
        <v>56</v>
      </c>
      <c r="E11" s="14" t="s">
        <v>23</v>
      </c>
      <c r="F11" s="14">
        <v>8</v>
      </c>
      <c r="G11" s="15" t="s">
        <v>150</v>
      </c>
      <c r="H11" s="16" t="s">
        <v>68</v>
      </c>
      <c r="I11" s="16" t="s">
        <v>151</v>
      </c>
      <c r="J11" s="16" t="s">
        <v>92</v>
      </c>
      <c r="K11" s="16" t="s">
        <v>93</v>
      </c>
      <c r="L11" s="17"/>
      <c r="M11" s="17"/>
      <c r="N11" s="17"/>
      <c r="O11" s="17"/>
      <c r="P11" s="17"/>
      <c r="Q11" s="17"/>
      <c r="R11" s="17"/>
      <c r="S11" s="17"/>
      <c r="T11" s="17"/>
      <c r="U11" s="17"/>
      <c r="V11" s="17"/>
      <c r="W11" s="17"/>
      <c r="X11" s="18"/>
      <c r="Y11" s="17"/>
      <c r="Z11" s="17"/>
      <c r="AA11" s="18"/>
      <c r="AB11" s="17"/>
      <c r="AC11" s="17"/>
      <c r="AD11" s="18"/>
      <c r="AE11" s="17"/>
      <c r="AF11" s="17" t="s">
        <v>24</v>
      </c>
      <c r="AG11" s="18" t="s">
        <v>152</v>
      </c>
      <c r="AH11" s="17">
        <v>0.15</v>
      </c>
      <c r="AI11" s="17" t="s">
        <v>24</v>
      </c>
      <c r="AJ11" s="18" t="s">
        <v>172</v>
      </c>
      <c r="AK11" s="17">
        <v>1</v>
      </c>
      <c r="AL11" s="17" t="s">
        <v>25</v>
      </c>
      <c r="AM11" s="18"/>
      <c r="AN11" s="17">
        <v>1</v>
      </c>
      <c r="AO11" s="17" t="s">
        <v>25</v>
      </c>
      <c r="AP11" s="18"/>
      <c r="AQ11" s="17">
        <v>1</v>
      </c>
      <c r="AR11" s="17" t="s">
        <v>25</v>
      </c>
      <c r="AS11" s="20">
        <v>44488</v>
      </c>
      <c r="AT11" s="20"/>
      <c r="AU11" s="20">
        <v>44742</v>
      </c>
      <c r="AV11" s="13" t="s">
        <v>117</v>
      </c>
    </row>
    <row r="12" spans="1:48" ht="120" customHeight="1" x14ac:dyDescent="0.3">
      <c r="A12" s="12">
        <v>9</v>
      </c>
      <c r="B12" s="13">
        <v>263</v>
      </c>
      <c r="C12" s="14" t="s">
        <v>64</v>
      </c>
      <c r="D12" s="13">
        <v>56</v>
      </c>
      <c r="E12" s="14" t="s">
        <v>27</v>
      </c>
      <c r="F12" s="14">
        <v>2</v>
      </c>
      <c r="G12" s="15" t="s">
        <v>125</v>
      </c>
      <c r="H12" s="16" t="s">
        <v>69</v>
      </c>
      <c r="I12" s="16" t="s">
        <v>94</v>
      </c>
      <c r="J12" s="16" t="s">
        <v>95</v>
      </c>
      <c r="K12" s="13" t="s">
        <v>133</v>
      </c>
      <c r="L12" s="17"/>
      <c r="M12" s="17"/>
      <c r="N12" s="17"/>
      <c r="O12" s="17"/>
      <c r="P12" s="17"/>
      <c r="Q12" s="17"/>
      <c r="R12" s="17"/>
      <c r="S12" s="17"/>
      <c r="T12" s="17"/>
      <c r="U12" s="17"/>
      <c r="V12" s="17"/>
      <c r="W12" s="17"/>
      <c r="X12" s="18"/>
      <c r="Y12" s="17"/>
      <c r="Z12" s="17"/>
      <c r="AA12" s="18"/>
      <c r="AB12" s="17"/>
      <c r="AC12" s="17"/>
      <c r="AD12" s="18"/>
      <c r="AE12" s="17"/>
      <c r="AF12" s="17" t="s">
        <v>24</v>
      </c>
      <c r="AG12" s="18" t="s">
        <v>140</v>
      </c>
      <c r="AH12" s="17">
        <v>1</v>
      </c>
      <c r="AI12" s="17" t="s">
        <v>25</v>
      </c>
      <c r="AJ12" s="18"/>
      <c r="AK12" s="19">
        <v>1</v>
      </c>
      <c r="AL12" s="17" t="s">
        <v>25</v>
      </c>
      <c r="AM12" s="18"/>
      <c r="AN12" s="19">
        <v>1</v>
      </c>
      <c r="AO12" s="17" t="s">
        <v>25</v>
      </c>
      <c r="AP12" s="18"/>
      <c r="AQ12" s="19">
        <v>1</v>
      </c>
      <c r="AR12" s="17" t="s">
        <v>25</v>
      </c>
      <c r="AS12" s="20">
        <v>44488</v>
      </c>
      <c r="AT12" s="20"/>
      <c r="AU12" s="20">
        <v>44849</v>
      </c>
      <c r="AV12" s="13" t="s">
        <v>118</v>
      </c>
    </row>
    <row r="13" spans="1:48" ht="230.4" customHeight="1" x14ac:dyDescent="0.3">
      <c r="A13" s="12">
        <v>10</v>
      </c>
      <c r="B13" s="13">
        <v>263</v>
      </c>
      <c r="C13" s="14" t="s">
        <v>64</v>
      </c>
      <c r="D13" s="13">
        <v>56</v>
      </c>
      <c r="E13" s="14" t="s">
        <v>27</v>
      </c>
      <c r="F13" s="14">
        <v>3</v>
      </c>
      <c r="G13" s="15" t="s">
        <v>125</v>
      </c>
      <c r="H13" s="16" t="s">
        <v>70</v>
      </c>
      <c r="I13" s="16" t="s">
        <v>96</v>
      </c>
      <c r="J13" s="16" t="s">
        <v>97</v>
      </c>
      <c r="K13" s="16" t="s">
        <v>98</v>
      </c>
      <c r="L13" s="17"/>
      <c r="M13" s="17"/>
      <c r="N13" s="17"/>
      <c r="O13" s="17"/>
      <c r="P13" s="17"/>
      <c r="Q13" s="17"/>
      <c r="R13" s="17"/>
      <c r="S13" s="17"/>
      <c r="T13" s="17"/>
      <c r="U13" s="17"/>
      <c r="V13" s="17"/>
      <c r="W13" s="17"/>
      <c r="X13" s="18"/>
      <c r="Y13" s="17"/>
      <c r="Z13" s="17"/>
      <c r="AA13" s="18"/>
      <c r="AB13" s="17"/>
      <c r="AC13" s="17"/>
      <c r="AD13" s="18"/>
      <c r="AE13" s="17"/>
      <c r="AF13" s="17" t="s">
        <v>24</v>
      </c>
      <c r="AG13" s="17" t="s">
        <v>22</v>
      </c>
      <c r="AH13" s="17">
        <v>0</v>
      </c>
      <c r="AI13" s="17" t="s">
        <v>24</v>
      </c>
      <c r="AJ13" s="18" t="s">
        <v>164</v>
      </c>
      <c r="AK13" s="17">
        <v>0.1</v>
      </c>
      <c r="AL13" s="17" t="s">
        <v>24</v>
      </c>
      <c r="AM13" s="17" t="s">
        <v>22</v>
      </c>
      <c r="AN13" s="17">
        <v>0</v>
      </c>
      <c r="AO13" s="17" t="s">
        <v>24</v>
      </c>
      <c r="AP13" s="18" t="s">
        <v>230</v>
      </c>
      <c r="AQ13" s="17">
        <v>1</v>
      </c>
      <c r="AR13" s="17" t="s">
        <v>25</v>
      </c>
      <c r="AS13" s="20">
        <v>44488</v>
      </c>
      <c r="AT13" s="20"/>
      <c r="AU13" s="20">
        <v>44849</v>
      </c>
      <c r="AV13" s="13" t="s">
        <v>26</v>
      </c>
    </row>
    <row r="14" spans="1:48" ht="120" customHeight="1" x14ac:dyDescent="0.3">
      <c r="A14" s="12">
        <v>11</v>
      </c>
      <c r="B14" s="13">
        <v>263</v>
      </c>
      <c r="C14" s="14" t="s">
        <v>64</v>
      </c>
      <c r="D14" s="13">
        <v>56</v>
      </c>
      <c r="E14" s="14" t="s">
        <v>27</v>
      </c>
      <c r="F14" s="14">
        <v>4</v>
      </c>
      <c r="G14" s="15" t="s">
        <v>125</v>
      </c>
      <c r="H14" s="16" t="s">
        <v>70</v>
      </c>
      <c r="I14" s="16" t="s">
        <v>99</v>
      </c>
      <c r="J14" s="16" t="s">
        <v>100</v>
      </c>
      <c r="K14" s="16" t="s">
        <v>101</v>
      </c>
      <c r="L14" s="17"/>
      <c r="M14" s="17"/>
      <c r="N14" s="17"/>
      <c r="O14" s="17"/>
      <c r="P14" s="17"/>
      <c r="Q14" s="17"/>
      <c r="R14" s="17"/>
      <c r="S14" s="17"/>
      <c r="T14" s="17"/>
      <c r="U14" s="17"/>
      <c r="V14" s="17"/>
      <c r="W14" s="17"/>
      <c r="X14" s="18"/>
      <c r="Y14" s="17"/>
      <c r="Z14" s="17"/>
      <c r="AA14" s="18"/>
      <c r="AB14" s="17"/>
      <c r="AC14" s="17"/>
      <c r="AD14" s="18"/>
      <c r="AE14" s="17"/>
      <c r="AF14" s="17" t="s">
        <v>24</v>
      </c>
      <c r="AG14" s="17" t="s">
        <v>22</v>
      </c>
      <c r="AH14" s="17">
        <v>0</v>
      </c>
      <c r="AI14" s="17" t="s">
        <v>24</v>
      </c>
      <c r="AJ14" s="18" t="s">
        <v>165</v>
      </c>
      <c r="AK14" s="17">
        <v>0.1</v>
      </c>
      <c r="AL14" s="17" t="s">
        <v>24</v>
      </c>
      <c r="AM14" s="18" t="s">
        <v>231</v>
      </c>
      <c r="AN14" s="17">
        <v>0.7</v>
      </c>
      <c r="AO14" s="17" t="s">
        <v>24</v>
      </c>
      <c r="AP14" s="18" t="s">
        <v>234</v>
      </c>
      <c r="AQ14" s="17">
        <v>1</v>
      </c>
      <c r="AR14" s="17" t="s">
        <v>25</v>
      </c>
      <c r="AS14" s="20">
        <v>44488</v>
      </c>
      <c r="AT14" s="20"/>
      <c r="AU14" s="20">
        <v>44849</v>
      </c>
      <c r="AV14" s="13" t="s">
        <v>26</v>
      </c>
    </row>
    <row r="15" spans="1:48" ht="120" customHeight="1" x14ac:dyDescent="0.3">
      <c r="A15" s="12">
        <v>12</v>
      </c>
      <c r="B15" s="13">
        <v>263</v>
      </c>
      <c r="C15" s="14" t="s">
        <v>64</v>
      </c>
      <c r="D15" s="13">
        <v>56</v>
      </c>
      <c r="E15" s="14" t="s">
        <v>29</v>
      </c>
      <c r="F15" s="14">
        <v>1</v>
      </c>
      <c r="G15" s="15" t="s">
        <v>126</v>
      </c>
      <c r="H15" s="16" t="s">
        <v>71</v>
      </c>
      <c r="I15" s="16" t="s">
        <v>141</v>
      </c>
      <c r="J15" s="16" t="s">
        <v>102</v>
      </c>
      <c r="K15" s="16" t="s">
        <v>103</v>
      </c>
      <c r="L15" s="17"/>
      <c r="M15" s="17"/>
      <c r="N15" s="17"/>
      <c r="O15" s="17"/>
      <c r="P15" s="17"/>
      <c r="Q15" s="17"/>
      <c r="R15" s="17"/>
      <c r="S15" s="17"/>
      <c r="T15" s="17"/>
      <c r="U15" s="17"/>
      <c r="V15" s="17"/>
      <c r="W15" s="17"/>
      <c r="X15" s="18"/>
      <c r="Y15" s="17"/>
      <c r="Z15" s="17"/>
      <c r="AA15" s="18"/>
      <c r="AB15" s="17"/>
      <c r="AC15" s="17"/>
      <c r="AD15" s="18"/>
      <c r="AE15" s="17"/>
      <c r="AF15" s="17" t="s">
        <v>24</v>
      </c>
      <c r="AG15" s="18" t="s">
        <v>142</v>
      </c>
      <c r="AH15" s="17">
        <v>1</v>
      </c>
      <c r="AI15" s="17" t="s">
        <v>25</v>
      </c>
      <c r="AJ15" s="18"/>
      <c r="AK15" s="19">
        <v>1</v>
      </c>
      <c r="AL15" s="17" t="s">
        <v>25</v>
      </c>
      <c r="AM15" s="18"/>
      <c r="AN15" s="19">
        <v>1</v>
      </c>
      <c r="AO15" s="17" t="s">
        <v>25</v>
      </c>
      <c r="AP15" s="18"/>
      <c r="AQ15" s="19">
        <v>1</v>
      </c>
      <c r="AR15" s="17" t="s">
        <v>25</v>
      </c>
      <c r="AS15" s="20">
        <v>44488</v>
      </c>
      <c r="AT15" s="20"/>
      <c r="AU15" s="20">
        <v>44681</v>
      </c>
      <c r="AV15" s="13" t="s">
        <v>119</v>
      </c>
    </row>
    <row r="16" spans="1:48" ht="120" customHeight="1" x14ac:dyDescent="0.3">
      <c r="A16" s="12">
        <v>13</v>
      </c>
      <c r="B16" s="13">
        <v>263</v>
      </c>
      <c r="C16" s="14" t="s">
        <v>64</v>
      </c>
      <c r="D16" s="13">
        <v>56</v>
      </c>
      <c r="E16" s="14" t="s">
        <v>29</v>
      </c>
      <c r="F16" s="14">
        <v>2</v>
      </c>
      <c r="G16" s="15" t="s">
        <v>126</v>
      </c>
      <c r="H16" s="16" t="s">
        <v>71</v>
      </c>
      <c r="I16" s="16" t="s">
        <v>153</v>
      </c>
      <c r="J16" s="16" t="s">
        <v>104</v>
      </c>
      <c r="K16" s="16" t="s">
        <v>105</v>
      </c>
      <c r="L16" s="17"/>
      <c r="M16" s="17"/>
      <c r="N16" s="17"/>
      <c r="O16" s="17"/>
      <c r="P16" s="17"/>
      <c r="Q16" s="17"/>
      <c r="R16" s="17"/>
      <c r="S16" s="17"/>
      <c r="T16" s="17"/>
      <c r="U16" s="17"/>
      <c r="V16" s="17"/>
      <c r="W16" s="17"/>
      <c r="X16" s="18"/>
      <c r="Y16" s="17"/>
      <c r="Z16" s="17"/>
      <c r="AA16" s="18"/>
      <c r="AB16" s="17"/>
      <c r="AC16" s="17"/>
      <c r="AD16" s="18"/>
      <c r="AE16" s="17"/>
      <c r="AF16" s="17" t="s">
        <v>24</v>
      </c>
      <c r="AG16" s="18" t="s">
        <v>154</v>
      </c>
      <c r="AH16" s="17">
        <f>1/2</f>
        <v>0.5</v>
      </c>
      <c r="AI16" s="17" t="s">
        <v>24</v>
      </c>
      <c r="AJ16" s="18" t="s">
        <v>173</v>
      </c>
      <c r="AK16" s="17">
        <f>2/2</f>
        <v>1</v>
      </c>
      <c r="AL16" s="17" t="s">
        <v>25</v>
      </c>
      <c r="AM16" s="18"/>
      <c r="AN16" s="17">
        <f>2/2</f>
        <v>1</v>
      </c>
      <c r="AO16" s="17" t="s">
        <v>25</v>
      </c>
      <c r="AP16" s="18"/>
      <c r="AQ16" s="17">
        <f>2/2</f>
        <v>1</v>
      </c>
      <c r="AR16" s="17" t="s">
        <v>25</v>
      </c>
      <c r="AS16" s="20">
        <v>44488</v>
      </c>
      <c r="AT16" s="20"/>
      <c r="AU16" s="20">
        <v>44847</v>
      </c>
      <c r="AV16" s="13" t="s">
        <v>120</v>
      </c>
    </row>
    <row r="17" spans="1:48" ht="120" customHeight="1" x14ac:dyDescent="0.3">
      <c r="A17" s="21">
        <v>14</v>
      </c>
      <c r="B17" s="22">
        <v>263</v>
      </c>
      <c r="C17" s="23" t="s">
        <v>64</v>
      </c>
      <c r="D17" s="22">
        <v>56</v>
      </c>
      <c r="E17" s="23" t="s">
        <v>29</v>
      </c>
      <c r="F17" s="23">
        <v>3</v>
      </c>
      <c r="G17" s="24" t="s">
        <v>126</v>
      </c>
      <c r="H17" s="25" t="s">
        <v>71</v>
      </c>
      <c r="I17" s="25" t="s">
        <v>106</v>
      </c>
      <c r="J17" s="25" t="s">
        <v>107</v>
      </c>
      <c r="K17" s="25" t="s">
        <v>108</v>
      </c>
      <c r="L17" s="26"/>
      <c r="M17" s="26"/>
      <c r="N17" s="26"/>
      <c r="O17" s="26"/>
      <c r="P17" s="26"/>
      <c r="Q17" s="26"/>
      <c r="R17" s="26"/>
      <c r="S17" s="26"/>
      <c r="T17" s="26"/>
      <c r="U17" s="26"/>
      <c r="V17" s="26"/>
      <c r="W17" s="26"/>
      <c r="X17" s="27"/>
      <c r="Y17" s="26"/>
      <c r="Z17" s="26"/>
      <c r="AA17" s="27"/>
      <c r="AB17" s="26"/>
      <c r="AC17" s="26"/>
      <c r="AD17" s="27"/>
      <c r="AE17" s="26"/>
      <c r="AF17" s="26" t="s">
        <v>24</v>
      </c>
      <c r="AG17" s="27" t="s">
        <v>157</v>
      </c>
      <c r="AH17" s="26">
        <f>1/6</f>
        <v>0.16666666666666666</v>
      </c>
      <c r="AI17" s="26" t="s">
        <v>24</v>
      </c>
      <c r="AJ17" s="27" t="s">
        <v>167</v>
      </c>
      <c r="AK17" s="26">
        <f>2/6</f>
        <v>0.33333333333333331</v>
      </c>
      <c r="AL17" s="26" t="s">
        <v>24</v>
      </c>
      <c r="AM17" s="27" t="s">
        <v>197</v>
      </c>
      <c r="AN17" s="26">
        <f>4/6</f>
        <v>0.66666666666666663</v>
      </c>
      <c r="AO17" s="26" t="s">
        <v>24</v>
      </c>
      <c r="AP17" s="27" t="s">
        <v>229</v>
      </c>
      <c r="AQ17" s="26">
        <f>5/6</f>
        <v>0.83333333333333337</v>
      </c>
      <c r="AR17" s="26" t="s">
        <v>24</v>
      </c>
      <c r="AS17" s="28">
        <v>44488</v>
      </c>
      <c r="AT17" s="28"/>
      <c r="AU17" s="28">
        <v>44847</v>
      </c>
      <c r="AV17" s="22" t="s">
        <v>31</v>
      </c>
    </row>
    <row r="18" spans="1:48" ht="120" customHeight="1" x14ac:dyDescent="0.3">
      <c r="A18" s="21">
        <v>15</v>
      </c>
      <c r="B18" s="22">
        <v>263</v>
      </c>
      <c r="C18" s="23" t="s">
        <v>64</v>
      </c>
      <c r="D18" s="22">
        <v>56</v>
      </c>
      <c r="E18" s="23" t="s">
        <v>65</v>
      </c>
      <c r="F18" s="23">
        <v>1</v>
      </c>
      <c r="G18" s="24" t="s">
        <v>156</v>
      </c>
      <c r="H18" s="25" t="s">
        <v>72</v>
      </c>
      <c r="I18" s="25" t="s">
        <v>106</v>
      </c>
      <c r="J18" s="25" t="s">
        <v>107</v>
      </c>
      <c r="K18" s="25" t="s">
        <v>108</v>
      </c>
      <c r="L18" s="26"/>
      <c r="M18" s="26"/>
      <c r="N18" s="26"/>
      <c r="O18" s="26"/>
      <c r="P18" s="26"/>
      <c r="Q18" s="26"/>
      <c r="R18" s="26"/>
      <c r="S18" s="26"/>
      <c r="T18" s="26"/>
      <c r="U18" s="26"/>
      <c r="V18" s="26"/>
      <c r="W18" s="26"/>
      <c r="X18" s="27"/>
      <c r="Y18" s="26"/>
      <c r="Z18" s="26"/>
      <c r="AA18" s="27"/>
      <c r="AB18" s="26"/>
      <c r="AC18" s="26"/>
      <c r="AD18" s="27"/>
      <c r="AE18" s="26"/>
      <c r="AF18" s="26" t="s">
        <v>24</v>
      </c>
      <c r="AG18" s="27" t="s">
        <v>155</v>
      </c>
      <c r="AH18" s="26">
        <f t="shared" ref="AH18:AH19" si="0">1/6</f>
        <v>0.16666666666666666</v>
      </c>
      <c r="AI18" s="26" t="s">
        <v>24</v>
      </c>
      <c r="AJ18" s="27" t="s">
        <v>167</v>
      </c>
      <c r="AK18" s="26">
        <f>2/6</f>
        <v>0.33333333333333331</v>
      </c>
      <c r="AL18" s="26" t="s">
        <v>24</v>
      </c>
      <c r="AM18" s="27" t="s">
        <v>197</v>
      </c>
      <c r="AN18" s="26">
        <f t="shared" ref="AN18:AN19" si="1">4/6</f>
        <v>0.66666666666666663</v>
      </c>
      <c r="AO18" s="26" t="s">
        <v>24</v>
      </c>
      <c r="AP18" s="27" t="s">
        <v>229</v>
      </c>
      <c r="AQ18" s="26">
        <f>5/6</f>
        <v>0.83333333333333337</v>
      </c>
      <c r="AR18" s="26" t="s">
        <v>24</v>
      </c>
      <c r="AS18" s="28">
        <v>44488</v>
      </c>
      <c r="AT18" s="28"/>
      <c r="AU18" s="28">
        <v>44847</v>
      </c>
      <c r="AV18" s="22" t="s">
        <v>31</v>
      </c>
    </row>
    <row r="19" spans="1:48" ht="120" customHeight="1" x14ac:dyDescent="0.3">
      <c r="A19" s="21">
        <v>16</v>
      </c>
      <c r="B19" s="22">
        <v>263</v>
      </c>
      <c r="C19" s="23" t="s">
        <v>64</v>
      </c>
      <c r="D19" s="22">
        <v>56</v>
      </c>
      <c r="E19" s="23" t="s">
        <v>30</v>
      </c>
      <c r="F19" s="23">
        <v>1</v>
      </c>
      <c r="G19" s="24" t="s">
        <v>127</v>
      </c>
      <c r="H19" s="25" t="s">
        <v>73</v>
      </c>
      <c r="I19" s="25" t="s">
        <v>106</v>
      </c>
      <c r="J19" s="25" t="s">
        <v>107</v>
      </c>
      <c r="K19" s="25" t="s">
        <v>108</v>
      </c>
      <c r="L19" s="26"/>
      <c r="M19" s="26"/>
      <c r="N19" s="26"/>
      <c r="O19" s="26"/>
      <c r="P19" s="26"/>
      <c r="Q19" s="26"/>
      <c r="R19" s="26"/>
      <c r="S19" s="26"/>
      <c r="T19" s="26"/>
      <c r="U19" s="26"/>
      <c r="V19" s="26"/>
      <c r="W19" s="26"/>
      <c r="X19" s="27"/>
      <c r="Y19" s="26"/>
      <c r="Z19" s="26"/>
      <c r="AA19" s="27"/>
      <c r="AB19" s="26"/>
      <c r="AC19" s="26"/>
      <c r="AD19" s="27"/>
      <c r="AE19" s="26"/>
      <c r="AF19" s="26" t="s">
        <v>24</v>
      </c>
      <c r="AG19" s="27" t="s">
        <v>158</v>
      </c>
      <c r="AH19" s="26">
        <f t="shared" si="0"/>
        <v>0.16666666666666666</v>
      </c>
      <c r="AI19" s="26" t="s">
        <v>24</v>
      </c>
      <c r="AJ19" s="27" t="s">
        <v>168</v>
      </c>
      <c r="AK19" s="26">
        <f>2/6</f>
        <v>0.33333333333333331</v>
      </c>
      <c r="AL19" s="26" t="s">
        <v>24</v>
      </c>
      <c r="AM19" s="27" t="s">
        <v>198</v>
      </c>
      <c r="AN19" s="26">
        <f t="shared" si="1"/>
        <v>0.66666666666666663</v>
      </c>
      <c r="AO19" s="26" t="s">
        <v>24</v>
      </c>
      <c r="AP19" s="27" t="s">
        <v>229</v>
      </c>
      <c r="AQ19" s="26">
        <f>5/6</f>
        <v>0.83333333333333337</v>
      </c>
      <c r="AR19" s="26" t="s">
        <v>24</v>
      </c>
      <c r="AS19" s="28">
        <v>44488</v>
      </c>
      <c r="AT19" s="28"/>
      <c r="AU19" s="28">
        <v>44847</v>
      </c>
      <c r="AV19" s="22" t="s">
        <v>31</v>
      </c>
    </row>
    <row r="20" spans="1:48" ht="153" customHeight="1" x14ac:dyDescent="0.3">
      <c r="A20" s="21">
        <v>17</v>
      </c>
      <c r="B20" s="22">
        <v>263</v>
      </c>
      <c r="C20" s="23" t="s">
        <v>64</v>
      </c>
      <c r="D20" s="22">
        <v>56</v>
      </c>
      <c r="E20" s="23" t="s">
        <v>28</v>
      </c>
      <c r="F20" s="23">
        <v>2</v>
      </c>
      <c r="G20" s="24" t="s">
        <v>128</v>
      </c>
      <c r="H20" s="25" t="s">
        <v>74</v>
      </c>
      <c r="I20" s="25" t="s">
        <v>159</v>
      </c>
      <c r="J20" s="25" t="s">
        <v>109</v>
      </c>
      <c r="K20" s="25" t="s">
        <v>110</v>
      </c>
      <c r="L20" s="26"/>
      <c r="M20" s="26"/>
      <c r="N20" s="26"/>
      <c r="O20" s="26"/>
      <c r="P20" s="26"/>
      <c r="Q20" s="26"/>
      <c r="R20" s="26"/>
      <c r="S20" s="26"/>
      <c r="T20" s="26"/>
      <c r="U20" s="26"/>
      <c r="V20" s="26"/>
      <c r="W20" s="26"/>
      <c r="X20" s="27"/>
      <c r="Y20" s="26"/>
      <c r="Z20" s="26"/>
      <c r="AA20" s="27"/>
      <c r="AB20" s="26"/>
      <c r="AC20" s="26"/>
      <c r="AD20" s="27"/>
      <c r="AE20" s="26"/>
      <c r="AF20" s="26" t="s">
        <v>24</v>
      </c>
      <c r="AG20" s="27" t="s">
        <v>160</v>
      </c>
      <c r="AH20" s="26">
        <v>0.15</v>
      </c>
      <c r="AI20" s="26" t="s">
        <v>24</v>
      </c>
      <c r="AJ20" s="27"/>
      <c r="AK20" s="26"/>
      <c r="AL20" s="26" t="s">
        <v>24</v>
      </c>
      <c r="AM20" s="27" t="s">
        <v>196</v>
      </c>
      <c r="AN20" s="26">
        <f>15%+5%+(1/4)*80%</f>
        <v>0.4</v>
      </c>
      <c r="AO20" s="26" t="s">
        <v>24</v>
      </c>
      <c r="AP20" s="27" t="s">
        <v>227</v>
      </c>
      <c r="AQ20" s="26">
        <f>15%+5%+(3/4)*80%</f>
        <v>0.8</v>
      </c>
      <c r="AR20" s="26" t="s">
        <v>24</v>
      </c>
      <c r="AS20" s="28">
        <v>44488</v>
      </c>
      <c r="AT20" s="28"/>
      <c r="AU20" s="28">
        <v>44852</v>
      </c>
      <c r="AV20" s="22" t="s">
        <v>121</v>
      </c>
    </row>
    <row r="21" spans="1:48" ht="312" customHeight="1" x14ac:dyDescent="0.3">
      <c r="A21" s="12">
        <v>18</v>
      </c>
      <c r="B21" s="13">
        <v>263</v>
      </c>
      <c r="C21" s="14" t="s">
        <v>64</v>
      </c>
      <c r="D21" s="13">
        <v>56</v>
      </c>
      <c r="E21" s="14" t="s">
        <v>32</v>
      </c>
      <c r="F21" s="14">
        <v>1</v>
      </c>
      <c r="G21" s="15" t="s">
        <v>129</v>
      </c>
      <c r="H21" s="16" t="s">
        <v>75</v>
      </c>
      <c r="I21" s="16" t="s">
        <v>111</v>
      </c>
      <c r="J21" s="16" t="s">
        <v>112</v>
      </c>
      <c r="K21" s="16" t="s">
        <v>113</v>
      </c>
      <c r="L21" s="17"/>
      <c r="M21" s="17"/>
      <c r="N21" s="17"/>
      <c r="O21" s="17"/>
      <c r="P21" s="17"/>
      <c r="Q21" s="17"/>
      <c r="R21" s="17"/>
      <c r="S21" s="17"/>
      <c r="T21" s="17"/>
      <c r="U21" s="17"/>
      <c r="V21" s="17"/>
      <c r="W21" s="17"/>
      <c r="X21" s="18"/>
      <c r="Y21" s="17"/>
      <c r="Z21" s="17"/>
      <c r="AA21" s="18"/>
      <c r="AB21" s="17"/>
      <c r="AC21" s="17"/>
      <c r="AD21" s="18"/>
      <c r="AE21" s="17"/>
      <c r="AF21" s="17" t="s">
        <v>24</v>
      </c>
      <c r="AG21" s="18" t="s">
        <v>147</v>
      </c>
      <c r="AH21" s="17">
        <v>0.5</v>
      </c>
      <c r="AI21" s="17" t="s">
        <v>24</v>
      </c>
      <c r="AJ21" s="18" t="s">
        <v>166</v>
      </c>
      <c r="AK21" s="17">
        <v>1</v>
      </c>
      <c r="AL21" s="17" t="s">
        <v>25</v>
      </c>
      <c r="AM21" s="18"/>
      <c r="AN21" s="17">
        <v>1</v>
      </c>
      <c r="AO21" s="17" t="s">
        <v>25</v>
      </c>
      <c r="AP21" s="18"/>
      <c r="AQ21" s="17">
        <v>1</v>
      </c>
      <c r="AR21" s="17" t="s">
        <v>25</v>
      </c>
      <c r="AS21" s="20">
        <v>44488</v>
      </c>
      <c r="AT21" s="20"/>
      <c r="AU21" s="20">
        <v>44650</v>
      </c>
      <c r="AV21" s="13" t="s">
        <v>122</v>
      </c>
    </row>
    <row r="22" spans="1:48" ht="288.60000000000002" customHeight="1" x14ac:dyDescent="0.3">
      <c r="A22" s="21">
        <v>19</v>
      </c>
      <c r="B22" s="22">
        <v>263</v>
      </c>
      <c r="C22" s="23" t="s">
        <v>179</v>
      </c>
      <c r="D22" s="22">
        <v>55</v>
      </c>
      <c r="E22" s="23" t="s">
        <v>180</v>
      </c>
      <c r="F22" s="23">
        <v>1</v>
      </c>
      <c r="G22" s="24" t="s">
        <v>194</v>
      </c>
      <c r="H22" s="25" t="s">
        <v>182</v>
      </c>
      <c r="I22" s="25" t="s">
        <v>185</v>
      </c>
      <c r="J22" s="25" t="s">
        <v>187</v>
      </c>
      <c r="K22" s="25" t="s">
        <v>188</v>
      </c>
      <c r="L22" s="26"/>
      <c r="M22" s="26"/>
      <c r="N22" s="26"/>
      <c r="O22" s="26"/>
      <c r="P22" s="26"/>
      <c r="Q22" s="26"/>
      <c r="R22" s="26"/>
      <c r="S22" s="26"/>
      <c r="T22" s="26"/>
      <c r="U22" s="26"/>
      <c r="V22" s="26"/>
      <c r="W22" s="26"/>
      <c r="X22" s="27"/>
      <c r="Y22" s="26"/>
      <c r="Z22" s="26"/>
      <c r="AA22" s="27"/>
      <c r="AB22" s="26"/>
      <c r="AC22" s="26"/>
      <c r="AD22" s="27"/>
      <c r="AE22" s="26"/>
      <c r="AF22" s="26"/>
      <c r="AG22" s="27"/>
      <c r="AH22" s="26"/>
      <c r="AI22" s="26"/>
      <c r="AJ22" s="26" t="s">
        <v>22</v>
      </c>
      <c r="AK22" s="26"/>
      <c r="AL22" s="26" t="s">
        <v>24</v>
      </c>
      <c r="AM22" s="27" t="s">
        <v>200</v>
      </c>
      <c r="AN22" s="26">
        <v>0.7</v>
      </c>
      <c r="AO22" s="26" t="s">
        <v>24</v>
      </c>
      <c r="AP22" s="27" t="s">
        <v>232</v>
      </c>
      <c r="AQ22" s="26">
        <v>0.75</v>
      </c>
      <c r="AR22" s="26" t="s">
        <v>24</v>
      </c>
      <c r="AS22" s="28">
        <v>44649</v>
      </c>
      <c r="AT22" s="28"/>
      <c r="AU22" s="28">
        <v>45013</v>
      </c>
      <c r="AV22" s="22" t="s">
        <v>192</v>
      </c>
    </row>
    <row r="23" spans="1:48" ht="150" customHeight="1" x14ac:dyDescent="0.3">
      <c r="A23" s="21">
        <v>20</v>
      </c>
      <c r="B23" s="22">
        <v>263</v>
      </c>
      <c r="C23" s="23" t="s">
        <v>179</v>
      </c>
      <c r="D23" s="22">
        <v>55</v>
      </c>
      <c r="E23" s="23" t="s">
        <v>181</v>
      </c>
      <c r="F23" s="23">
        <v>1</v>
      </c>
      <c r="G23" s="24" t="s">
        <v>195</v>
      </c>
      <c r="H23" s="25" t="s">
        <v>183</v>
      </c>
      <c r="I23" s="25" t="s">
        <v>186</v>
      </c>
      <c r="J23" s="25" t="s">
        <v>189</v>
      </c>
      <c r="K23" s="25" t="s">
        <v>190</v>
      </c>
      <c r="L23" s="26"/>
      <c r="M23" s="26"/>
      <c r="N23" s="26"/>
      <c r="O23" s="26"/>
      <c r="P23" s="26"/>
      <c r="Q23" s="26"/>
      <c r="R23" s="26"/>
      <c r="S23" s="26"/>
      <c r="T23" s="26"/>
      <c r="U23" s="26"/>
      <c r="V23" s="26"/>
      <c r="W23" s="26"/>
      <c r="X23" s="27"/>
      <c r="Y23" s="26"/>
      <c r="Z23" s="26"/>
      <c r="AA23" s="27"/>
      <c r="AB23" s="26"/>
      <c r="AC23" s="26"/>
      <c r="AD23" s="27"/>
      <c r="AE23" s="26"/>
      <c r="AF23" s="26"/>
      <c r="AG23" s="27"/>
      <c r="AH23" s="26"/>
      <c r="AI23" s="26"/>
      <c r="AJ23" s="27"/>
      <c r="AK23" s="26"/>
      <c r="AL23" s="26"/>
      <c r="AM23" s="27" t="s">
        <v>199</v>
      </c>
      <c r="AN23" s="26">
        <v>0.1</v>
      </c>
      <c r="AO23" s="26" t="s">
        <v>24</v>
      </c>
      <c r="AP23" s="26" t="s">
        <v>22</v>
      </c>
      <c r="AQ23" s="26"/>
      <c r="AR23" s="26" t="s">
        <v>24</v>
      </c>
      <c r="AS23" s="28">
        <v>44649</v>
      </c>
      <c r="AT23" s="28"/>
      <c r="AU23" s="28">
        <v>45013</v>
      </c>
      <c r="AV23" s="22" t="s">
        <v>193</v>
      </c>
    </row>
    <row r="24" spans="1:48" ht="152.4" customHeight="1" x14ac:dyDescent="0.3">
      <c r="A24" s="21">
        <v>21</v>
      </c>
      <c r="B24" s="22">
        <v>263</v>
      </c>
      <c r="C24" s="23" t="s">
        <v>179</v>
      </c>
      <c r="D24" s="22">
        <v>55</v>
      </c>
      <c r="E24" s="23" t="s">
        <v>181</v>
      </c>
      <c r="F24" s="23">
        <v>2</v>
      </c>
      <c r="G24" s="24" t="s">
        <v>195</v>
      </c>
      <c r="H24" s="25" t="s">
        <v>184</v>
      </c>
      <c r="I24" s="25" t="s">
        <v>186</v>
      </c>
      <c r="J24" s="25" t="s">
        <v>189</v>
      </c>
      <c r="K24" s="25" t="s">
        <v>191</v>
      </c>
      <c r="L24" s="26"/>
      <c r="M24" s="26"/>
      <c r="N24" s="26"/>
      <c r="O24" s="26"/>
      <c r="P24" s="26"/>
      <c r="Q24" s="26"/>
      <c r="R24" s="26"/>
      <c r="S24" s="26"/>
      <c r="T24" s="26"/>
      <c r="U24" s="26"/>
      <c r="V24" s="26"/>
      <c r="W24" s="26"/>
      <c r="X24" s="27"/>
      <c r="Y24" s="26"/>
      <c r="Z24" s="26"/>
      <c r="AA24" s="27"/>
      <c r="AB24" s="26"/>
      <c r="AC24" s="26"/>
      <c r="AD24" s="27"/>
      <c r="AE24" s="26"/>
      <c r="AF24" s="26"/>
      <c r="AG24" s="27"/>
      <c r="AH24" s="26"/>
      <c r="AI24" s="26"/>
      <c r="AJ24" s="27"/>
      <c r="AK24" s="26"/>
      <c r="AL24" s="26"/>
      <c r="AM24" s="26" t="s">
        <v>22</v>
      </c>
      <c r="AN24" s="26">
        <f>0/1</f>
        <v>0</v>
      </c>
      <c r="AO24" s="26" t="s">
        <v>24</v>
      </c>
      <c r="AP24" s="26" t="s">
        <v>22</v>
      </c>
      <c r="AQ24" s="26"/>
      <c r="AR24" s="26" t="s">
        <v>24</v>
      </c>
      <c r="AS24" s="28">
        <v>44649</v>
      </c>
      <c r="AT24" s="28"/>
      <c r="AU24" s="28">
        <v>45013</v>
      </c>
      <c r="AV24" s="22" t="s">
        <v>193</v>
      </c>
    </row>
    <row r="25" spans="1:48" ht="152.4" customHeight="1" x14ac:dyDescent="0.3">
      <c r="A25" s="21">
        <v>22</v>
      </c>
      <c r="B25" s="22">
        <v>263</v>
      </c>
      <c r="C25" s="23" t="s">
        <v>179</v>
      </c>
      <c r="D25" s="22">
        <v>60</v>
      </c>
      <c r="E25" s="23" t="s">
        <v>28</v>
      </c>
      <c r="F25" s="23">
        <v>1</v>
      </c>
      <c r="G25" s="24" t="s">
        <v>225</v>
      </c>
      <c r="H25" s="25" t="s">
        <v>207</v>
      </c>
      <c r="I25" s="25" t="s">
        <v>209</v>
      </c>
      <c r="J25" s="25" t="s">
        <v>213</v>
      </c>
      <c r="K25" s="25" t="s">
        <v>214</v>
      </c>
      <c r="L25" s="26"/>
      <c r="M25" s="26"/>
      <c r="N25" s="26"/>
      <c r="O25" s="26"/>
      <c r="P25" s="26"/>
      <c r="Q25" s="26"/>
      <c r="R25" s="26"/>
      <c r="S25" s="26"/>
      <c r="T25" s="26"/>
      <c r="U25" s="26"/>
      <c r="V25" s="26"/>
      <c r="W25" s="26"/>
      <c r="X25" s="27"/>
      <c r="Y25" s="26"/>
      <c r="Z25" s="26"/>
      <c r="AA25" s="27"/>
      <c r="AB25" s="26"/>
      <c r="AC25" s="26"/>
      <c r="AD25" s="27"/>
      <c r="AE25" s="26"/>
      <c r="AF25" s="26"/>
      <c r="AG25" s="27"/>
      <c r="AH25" s="26"/>
      <c r="AI25" s="26"/>
      <c r="AJ25" s="27"/>
      <c r="AK25" s="26"/>
      <c r="AL25" s="26"/>
      <c r="AM25" s="26"/>
      <c r="AN25" s="26"/>
      <c r="AO25" s="26"/>
      <c r="AP25" s="26" t="s">
        <v>22</v>
      </c>
      <c r="AQ25" s="26"/>
      <c r="AR25" s="26" t="s">
        <v>24</v>
      </c>
      <c r="AS25" s="28">
        <v>44799</v>
      </c>
      <c r="AT25" s="28"/>
      <c r="AU25" s="28">
        <v>45016</v>
      </c>
      <c r="AV25" s="22" t="s">
        <v>221</v>
      </c>
    </row>
    <row r="26" spans="1:48" ht="152.4" customHeight="1" x14ac:dyDescent="0.3">
      <c r="A26" s="21">
        <v>23</v>
      </c>
      <c r="B26" s="22">
        <v>263</v>
      </c>
      <c r="C26" s="23" t="s">
        <v>179</v>
      </c>
      <c r="D26" s="22">
        <v>60</v>
      </c>
      <c r="E26" s="23" t="s">
        <v>28</v>
      </c>
      <c r="F26" s="23">
        <v>2</v>
      </c>
      <c r="G26" s="24" t="s">
        <v>225</v>
      </c>
      <c r="H26" s="25" t="s">
        <v>207</v>
      </c>
      <c r="I26" s="25" t="s">
        <v>210</v>
      </c>
      <c r="J26" s="25" t="s">
        <v>215</v>
      </c>
      <c r="K26" s="25" t="s">
        <v>216</v>
      </c>
      <c r="L26" s="26"/>
      <c r="M26" s="26"/>
      <c r="N26" s="26"/>
      <c r="O26" s="26"/>
      <c r="P26" s="26"/>
      <c r="Q26" s="26"/>
      <c r="R26" s="26"/>
      <c r="S26" s="26"/>
      <c r="T26" s="26"/>
      <c r="U26" s="26"/>
      <c r="V26" s="26"/>
      <c r="W26" s="26"/>
      <c r="X26" s="27"/>
      <c r="Y26" s="26"/>
      <c r="Z26" s="26"/>
      <c r="AA26" s="27"/>
      <c r="AB26" s="26"/>
      <c r="AC26" s="26"/>
      <c r="AD26" s="27"/>
      <c r="AE26" s="26"/>
      <c r="AF26" s="26"/>
      <c r="AG26" s="27"/>
      <c r="AH26" s="26"/>
      <c r="AI26" s="26"/>
      <c r="AJ26" s="27"/>
      <c r="AK26" s="26"/>
      <c r="AL26" s="26"/>
      <c r="AM26" s="26"/>
      <c r="AN26" s="26"/>
      <c r="AO26" s="26"/>
      <c r="AP26" s="27" t="s">
        <v>233</v>
      </c>
      <c r="AQ26" s="26">
        <f>1/2</f>
        <v>0.5</v>
      </c>
      <c r="AR26" s="26" t="s">
        <v>24</v>
      </c>
      <c r="AS26" s="28">
        <v>44799</v>
      </c>
      <c r="AT26" s="28"/>
      <c r="AU26" s="28">
        <v>44926</v>
      </c>
      <c r="AV26" s="22" t="s">
        <v>222</v>
      </c>
    </row>
    <row r="27" spans="1:48" ht="152.4" customHeight="1" x14ac:dyDescent="0.3">
      <c r="A27" s="21">
        <v>24</v>
      </c>
      <c r="B27" s="22">
        <v>263</v>
      </c>
      <c r="C27" s="23" t="s">
        <v>179</v>
      </c>
      <c r="D27" s="22">
        <v>60</v>
      </c>
      <c r="E27" s="23" t="s">
        <v>28</v>
      </c>
      <c r="F27" s="23">
        <v>3</v>
      </c>
      <c r="G27" s="24" t="s">
        <v>225</v>
      </c>
      <c r="H27" s="25" t="s">
        <v>207</v>
      </c>
      <c r="I27" s="25" t="s">
        <v>211</v>
      </c>
      <c r="J27" s="25" t="s">
        <v>217</v>
      </c>
      <c r="K27" s="25" t="s">
        <v>218</v>
      </c>
      <c r="L27" s="26"/>
      <c r="M27" s="26"/>
      <c r="N27" s="26"/>
      <c r="O27" s="26"/>
      <c r="P27" s="26"/>
      <c r="Q27" s="26"/>
      <c r="R27" s="26"/>
      <c r="S27" s="26"/>
      <c r="T27" s="26"/>
      <c r="U27" s="26"/>
      <c r="V27" s="26"/>
      <c r="W27" s="26"/>
      <c r="X27" s="27"/>
      <c r="Y27" s="26"/>
      <c r="Z27" s="26"/>
      <c r="AA27" s="27"/>
      <c r="AB27" s="26"/>
      <c r="AC27" s="26"/>
      <c r="AD27" s="27"/>
      <c r="AE27" s="26"/>
      <c r="AF27" s="26"/>
      <c r="AG27" s="27"/>
      <c r="AH27" s="26"/>
      <c r="AI27" s="26"/>
      <c r="AJ27" s="27"/>
      <c r="AK27" s="26"/>
      <c r="AL27" s="26"/>
      <c r="AM27" s="27"/>
      <c r="AN27" s="26"/>
      <c r="AO27" s="26"/>
      <c r="AP27" s="26" t="s">
        <v>22</v>
      </c>
      <c r="AQ27" s="26"/>
      <c r="AR27" s="26" t="s">
        <v>24</v>
      </c>
      <c r="AS27" s="28">
        <v>44799</v>
      </c>
      <c r="AT27" s="28"/>
      <c r="AU27" s="28">
        <v>45016</v>
      </c>
      <c r="AV27" s="22" t="s">
        <v>223</v>
      </c>
    </row>
    <row r="28" spans="1:48" ht="160.19999999999999" customHeight="1" x14ac:dyDescent="0.3">
      <c r="A28" s="21">
        <v>25</v>
      </c>
      <c r="B28" s="22">
        <v>263</v>
      </c>
      <c r="C28" s="23" t="s">
        <v>179</v>
      </c>
      <c r="D28" s="22">
        <v>60</v>
      </c>
      <c r="E28" s="23" t="s">
        <v>206</v>
      </c>
      <c r="F28" s="23">
        <v>1</v>
      </c>
      <c r="G28" s="24" t="s">
        <v>235</v>
      </c>
      <c r="H28" s="25" t="s">
        <v>208</v>
      </c>
      <c r="I28" s="25" t="s">
        <v>212</v>
      </c>
      <c r="J28" s="25" t="s">
        <v>219</v>
      </c>
      <c r="K28" s="25" t="s">
        <v>220</v>
      </c>
      <c r="L28" s="26"/>
      <c r="M28" s="26"/>
      <c r="N28" s="26"/>
      <c r="O28" s="26"/>
      <c r="P28" s="26"/>
      <c r="Q28" s="26"/>
      <c r="R28" s="26"/>
      <c r="S28" s="26"/>
      <c r="T28" s="26"/>
      <c r="U28" s="26"/>
      <c r="V28" s="26"/>
      <c r="W28" s="26"/>
      <c r="X28" s="27"/>
      <c r="Y28" s="26"/>
      <c r="Z28" s="26"/>
      <c r="AA28" s="27"/>
      <c r="AB28" s="26"/>
      <c r="AC28" s="26"/>
      <c r="AD28" s="27"/>
      <c r="AE28" s="26"/>
      <c r="AF28" s="26"/>
      <c r="AG28" s="27"/>
      <c r="AH28" s="26"/>
      <c r="AI28" s="26"/>
      <c r="AJ28" s="27"/>
      <c r="AK28" s="26"/>
      <c r="AL28" s="26"/>
      <c r="AM28" s="26"/>
      <c r="AN28" s="26"/>
      <c r="AO28" s="26"/>
      <c r="AP28" s="27" t="s">
        <v>228</v>
      </c>
      <c r="AQ28" s="26">
        <v>0.7</v>
      </c>
      <c r="AR28" s="26" t="s">
        <v>24</v>
      </c>
      <c r="AS28" s="28">
        <v>44799</v>
      </c>
      <c r="AT28" s="28"/>
      <c r="AU28" s="28">
        <v>44895</v>
      </c>
      <c r="AV28" s="22" t="s">
        <v>224</v>
      </c>
    </row>
  </sheetData>
  <autoFilter ref="A3:AV28" xr:uid="{CB5BFB51-CF44-4FC3-A0CE-A9F191DD193B}"/>
  <mergeCells count="1">
    <mergeCell ref="B2:AU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G22"/>
  <sheetViews>
    <sheetView showGridLines="0" zoomScale="80" zoomScaleNormal="80" workbookViewId="0">
      <selection activeCell="G22" sqref="G22"/>
    </sheetView>
  </sheetViews>
  <sheetFormatPr baseColWidth="10" defaultRowHeight="14.4" x14ac:dyDescent="0.3"/>
  <cols>
    <col min="1" max="1" width="24.6640625" customWidth="1"/>
    <col min="2" max="2" width="11.77734375" bestFit="1" customWidth="1"/>
    <col min="3" max="3" width="3" bestFit="1" customWidth="1"/>
    <col min="4" max="4" width="25.109375" bestFit="1" customWidth="1"/>
    <col min="5" max="5" width="25.109375" customWidth="1"/>
    <col min="6" max="8" width="12.21875" bestFit="1" customWidth="1"/>
  </cols>
  <sheetData>
    <row r="1" spans="1:7" x14ac:dyDescent="0.3">
      <c r="A1" s="31" t="s">
        <v>34</v>
      </c>
    </row>
    <row r="2" spans="1:7" x14ac:dyDescent="0.3">
      <c r="D2" s="29" t="s">
        <v>25</v>
      </c>
      <c r="E2" s="29" t="s">
        <v>24</v>
      </c>
      <c r="F2" s="29" t="s">
        <v>35</v>
      </c>
      <c r="G2" s="32" t="s">
        <v>36</v>
      </c>
    </row>
    <row r="3" spans="1:7" x14ac:dyDescent="0.3">
      <c r="A3" t="s">
        <v>23</v>
      </c>
      <c r="B3" t="s">
        <v>64</v>
      </c>
      <c r="C3">
        <v>56</v>
      </c>
      <c r="D3">
        <v>8</v>
      </c>
      <c r="F3">
        <v>8</v>
      </c>
      <c r="G3" t="str">
        <f>IF(COUNT(D3:E3)&gt;1,1,"")</f>
        <v/>
      </c>
    </row>
    <row r="4" spans="1:7" x14ac:dyDescent="0.3">
      <c r="A4" t="s">
        <v>27</v>
      </c>
      <c r="B4" t="s">
        <v>64</v>
      </c>
      <c r="C4">
        <v>56</v>
      </c>
      <c r="D4">
        <v>3</v>
      </c>
      <c r="F4">
        <v>3</v>
      </c>
      <c r="G4" t="str">
        <f t="shared" ref="G4:G13" si="0">IF(COUNT(D4:E4)&gt;1,1,"")</f>
        <v/>
      </c>
    </row>
    <row r="5" spans="1:7" x14ac:dyDescent="0.3">
      <c r="A5" t="s">
        <v>29</v>
      </c>
      <c r="B5" t="s">
        <v>64</v>
      </c>
      <c r="C5">
        <v>56</v>
      </c>
      <c r="D5">
        <v>2</v>
      </c>
      <c r="E5">
        <v>1</v>
      </c>
      <c r="F5">
        <v>3</v>
      </c>
      <c r="G5">
        <f t="shared" si="0"/>
        <v>1</v>
      </c>
    </row>
    <row r="6" spans="1:7" x14ac:dyDescent="0.3">
      <c r="A6" t="s">
        <v>65</v>
      </c>
      <c r="B6" t="s">
        <v>64</v>
      </c>
      <c r="C6">
        <v>56</v>
      </c>
      <c r="E6">
        <v>1</v>
      </c>
      <c r="F6">
        <v>1</v>
      </c>
      <c r="G6" t="str">
        <f t="shared" si="0"/>
        <v/>
      </c>
    </row>
    <row r="7" spans="1:7" x14ac:dyDescent="0.3">
      <c r="A7" t="s">
        <v>30</v>
      </c>
      <c r="B7" t="s">
        <v>64</v>
      </c>
      <c r="C7">
        <v>56</v>
      </c>
      <c r="E7">
        <v>1</v>
      </c>
      <c r="F7">
        <v>1</v>
      </c>
      <c r="G7" t="str">
        <f t="shared" si="0"/>
        <v/>
      </c>
    </row>
    <row r="8" spans="1:7" x14ac:dyDescent="0.3">
      <c r="A8" t="s">
        <v>180</v>
      </c>
      <c r="B8" t="s">
        <v>179</v>
      </c>
      <c r="C8">
        <v>55</v>
      </c>
      <c r="E8">
        <v>1</v>
      </c>
      <c r="F8">
        <v>1</v>
      </c>
      <c r="G8" t="str">
        <f t="shared" si="0"/>
        <v/>
      </c>
    </row>
    <row r="9" spans="1:7" x14ac:dyDescent="0.3">
      <c r="A9" t="s">
        <v>28</v>
      </c>
      <c r="B9" t="s">
        <v>64</v>
      </c>
      <c r="C9">
        <v>56</v>
      </c>
      <c r="E9">
        <v>1</v>
      </c>
      <c r="F9">
        <v>1</v>
      </c>
      <c r="G9" t="str">
        <f t="shared" si="0"/>
        <v/>
      </c>
    </row>
    <row r="10" spans="1:7" x14ac:dyDescent="0.3">
      <c r="B10" t="s">
        <v>179</v>
      </c>
      <c r="C10">
        <v>60</v>
      </c>
      <c r="E10">
        <v>3</v>
      </c>
      <c r="F10">
        <v>3</v>
      </c>
      <c r="G10" t="str">
        <f t="shared" si="0"/>
        <v/>
      </c>
    </row>
    <row r="11" spans="1:7" x14ac:dyDescent="0.3">
      <c r="A11" t="s">
        <v>32</v>
      </c>
      <c r="B11" t="s">
        <v>64</v>
      </c>
      <c r="C11">
        <v>56</v>
      </c>
      <c r="D11">
        <v>1</v>
      </c>
      <c r="F11">
        <v>1</v>
      </c>
      <c r="G11" t="str">
        <f t="shared" si="0"/>
        <v/>
      </c>
    </row>
    <row r="12" spans="1:7" x14ac:dyDescent="0.3">
      <c r="A12" t="s">
        <v>181</v>
      </c>
      <c r="B12" t="s">
        <v>179</v>
      </c>
      <c r="C12">
        <v>55</v>
      </c>
      <c r="E12">
        <v>2</v>
      </c>
      <c r="F12">
        <v>2</v>
      </c>
      <c r="G12" t="str">
        <f t="shared" si="0"/>
        <v/>
      </c>
    </row>
    <row r="13" spans="1:7" x14ac:dyDescent="0.3">
      <c r="A13" t="s">
        <v>206</v>
      </c>
      <c r="B13" t="s">
        <v>179</v>
      </c>
      <c r="C13">
        <v>60</v>
      </c>
      <c r="E13">
        <v>1</v>
      </c>
      <c r="F13">
        <v>1</v>
      </c>
      <c r="G13" t="str">
        <f t="shared" si="0"/>
        <v/>
      </c>
    </row>
    <row r="14" spans="1:7" x14ac:dyDescent="0.3">
      <c r="A14" t="s">
        <v>35</v>
      </c>
      <c r="D14">
        <v>14</v>
      </c>
      <c r="E14">
        <v>11</v>
      </c>
      <c r="F14">
        <v>25</v>
      </c>
      <c r="G14" s="30" t="s">
        <v>37</v>
      </c>
    </row>
    <row r="16" spans="1:7" x14ac:dyDescent="0.3">
      <c r="D16">
        <f>COUNT(D3:D13)-COUNT(G3:G13)</f>
        <v>3</v>
      </c>
      <c r="E16">
        <f>COUNT(E3:E13)-COUNT(H3:H13)</f>
        <v>8</v>
      </c>
      <c r="F16">
        <f>SUM(D16:E16)</f>
        <v>11</v>
      </c>
      <c r="G16" s="30" t="s">
        <v>38</v>
      </c>
    </row>
    <row r="20" spans="5:7" x14ac:dyDescent="0.3">
      <c r="E20" s="30" t="s">
        <v>55</v>
      </c>
      <c r="F20" s="30" t="s">
        <v>38</v>
      </c>
      <c r="G20" s="30" t="s">
        <v>37</v>
      </c>
    </row>
    <row r="21" spans="5:7" x14ac:dyDescent="0.3">
      <c r="E21">
        <v>2021</v>
      </c>
      <c r="F21">
        <v>7</v>
      </c>
      <c r="G21">
        <v>18</v>
      </c>
    </row>
    <row r="22" spans="5:7" x14ac:dyDescent="0.3">
      <c r="E22">
        <v>2022</v>
      </c>
      <c r="F22">
        <v>4</v>
      </c>
      <c r="G22">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C28E-CB75-4815-82A5-BEDC079405F0}">
  <dimension ref="B3:O19"/>
  <sheetViews>
    <sheetView showGridLines="0" zoomScale="80" zoomScaleNormal="80" workbookViewId="0">
      <selection activeCell="L14" sqref="L14:N14"/>
    </sheetView>
  </sheetViews>
  <sheetFormatPr baseColWidth="10" defaultRowHeight="14.4" x14ac:dyDescent="0.3"/>
  <cols>
    <col min="2" max="2" width="14.88671875" customWidth="1"/>
    <col min="3" max="3" width="13" customWidth="1"/>
    <col min="4" max="4" width="27.77734375" bestFit="1" customWidth="1"/>
    <col min="7" max="7" width="14.88671875" customWidth="1"/>
    <col min="8" max="8" width="13" customWidth="1"/>
    <col min="9" max="9" width="27.77734375" bestFit="1" customWidth="1"/>
    <col min="12" max="12" width="14.88671875" customWidth="1"/>
    <col min="13" max="13" width="13" customWidth="1"/>
    <col min="14" max="14" width="27.77734375" customWidth="1"/>
  </cols>
  <sheetData>
    <row r="3" spans="2:15" ht="17.399999999999999" x14ac:dyDescent="0.3">
      <c r="B3" s="45" t="s">
        <v>59</v>
      </c>
      <c r="C3" s="45"/>
      <c r="D3" s="45"/>
      <c r="G3" s="45" t="s">
        <v>63</v>
      </c>
      <c r="H3" s="45"/>
      <c r="I3" s="45"/>
      <c r="L3" s="45" t="s">
        <v>134</v>
      </c>
      <c r="M3" s="45"/>
      <c r="N3" s="45"/>
    </row>
    <row r="4" spans="2:15" ht="17.399999999999999" x14ac:dyDescent="0.3">
      <c r="B4" s="43"/>
      <c r="C4" s="43"/>
      <c r="D4" s="43"/>
      <c r="G4" s="43"/>
      <c r="H4" s="43"/>
      <c r="I4" s="43"/>
      <c r="L4" s="43"/>
      <c r="M4" s="43"/>
      <c r="N4" s="43"/>
    </row>
    <row r="5" spans="2:15" ht="15.6" x14ac:dyDescent="0.3">
      <c r="B5" s="33" t="s">
        <v>39</v>
      </c>
      <c r="C5" s="33" t="s">
        <v>40</v>
      </c>
      <c r="D5" s="33" t="s">
        <v>41</v>
      </c>
      <c r="G5" s="33" t="s">
        <v>39</v>
      </c>
      <c r="H5" s="33" t="s">
        <v>40</v>
      </c>
      <c r="I5" s="33" t="s">
        <v>41</v>
      </c>
      <c r="L5" s="33" t="s">
        <v>39</v>
      </c>
      <c r="M5" s="33" t="s">
        <v>40</v>
      </c>
      <c r="N5" s="33" t="s">
        <v>41</v>
      </c>
    </row>
    <row r="6" spans="2:15" ht="46.8" x14ac:dyDescent="0.3">
      <c r="B6" s="34">
        <v>1</v>
      </c>
      <c r="C6" s="34">
        <v>2</v>
      </c>
      <c r="D6" s="35" t="s">
        <v>42</v>
      </c>
      <c r="E6" s="36">
        <f>C6/(C6+C7)</f>
        <v>6.4516129032258063E-2</v>
      </c>
      <c r="G6" s="34">
        <v>1</v>
      </c>
      <c r="H6" s="34">
        <v>2</v>
      </c>
      <c r="I6" s="35" t="s">
        <v>42</v>
      </c>
      <c r="J6" s="36">
        <f>H6/(H6+H7)</f>
        <v>5.7142857142857141E-2</v>
      </c>
      <c r="L6" s="34">
        <v>1</v>
      </c>
      <c r="M6" s="34">
        <v>2</v>
      </c>
      <c r="N6" s="35" t="s">
        <v>42</v>
      </c>
      <c r="O6" s="36">
        <f>M6/(M6+M7)</f>
        <v>6.6666666666666666E-2</v>
      </c>
    </row>
    <row r="7" spans="2:15" ht="31.2" x14ac:dyDescent="0.3">
      <c r="B7" s="39">
        <v>17</v>
      </c>
      <c r="C7" s="39">
        <v>29</v>
      </c>
      <c r="D7" s="40" t="s">
        <v>44</v>
      </c>
      <c r="E7" s="36">
        <f>C7/(C6+C7)</f>
        <v>0.93548387096774188</v>
      </c>
      <c r="G7" s="39">
        <v>20</v>
      </c>
      <c r="H7" s="39">
        <v>33</v>
      </c>
      <c r="I7" s="40" t="s">
        <v>44</v>
      </c>
      <c r="J7" s="36">
        <f>H7/(H6+H7)</f>
        <v>0.94285714285714284</v>
      </c>
      <c r="L7" s="39">
        <v>14</v>
      </c>
      <c r="M7" s="39">
        <v>28</v>
      </c>
      <c r="N7" s="40" t="s">
        <v>44</v>
      </c>
      <c r="O7" s="36">
        <f>M7/(M6+M7)</f>
        <v>0.93333333333333335</v>
      </c>
    </row>
    <row r="8" spans="2:15" ht="15.6" x14ac:dyDescent="0.3">
      <c r="B8" s="37">
        <v>4</v>
      </c>
      <c r="C8" s="37">
        <v>5</v>
      </c>
      <c r="D8" s="38" t="s">
        <v>43</v>
      </c>
      <c r="E8" s="36"/>
      <c r="G8" s="37">
        <v>1</v>
      </c>
      <c r="H8" s="37">
        <v>1</v>
      </c>
      <c r="I8" s="38" t="s">
        <v>43</v>
      </c>
      <c r="J8" s="36"/>
      <c r="L8" s="37">
        <v>7</v>
      </c>
      <c r="M8" s="37">
        <v>13</v>
      </c>
      <c r="N8" s="38" t="s">
        <v>43</v>
      </c>
      <c r="O8" s="36"/>
    </row>
    <row r="9" spans="2:15" ht="15.6" x14ac:dyDescent="0.3">
      <c r="B9" s="41">
        <f>SUM(B6:B8)</f>
        <v>22</v>
      </c>
      <c r="C9" s="41">
        <f>SUM(C6:C8)</f>
        <v>36</v>
      </c>
      <c r="D9" s="42" t="s">
        <v>45</v>
      </c>
      <c r="G9" s="41">
        <f>SUM(G6:G8)</f>
        <v>22</v>
      </c>
      <c r="H9" s="41">
        <f>SUM(H6:H8)</f>
        <v>36</v>
      </c>
      <c r="I9" s="42" t="s">
        <v>45</v>
      </c>
      <c r="L9" s="41">
        <f>SUM(L6:L8)</f>
        <v>22</v>
      </c>
      <c r="M9" s="41">
        <f>SUM(M6:M8)</f>
        <v>43</v>
      </c>
      <c r="N9" s="42" t="s">
        <v>45</v>
      </c>
    </row>
    <row r="13" spans="2:15" ht="17.399999999999999" x14ac:dyDescent="0.3">
      <c r="G13" s="1"/>
      <c r="H13" s="1"/>
      <c r="I13" s="1"/>
    </row>
    <row r="14" spans="2:15" ht="17.399999999999999" x14ac:dyDescent="0.3">
      <c r="B14" s="45" t="s">
        <v>175</v>
      </c>
      <c r="C14" s="45"/>
      <c r="D14" s="45"/>
      <c r="G14" s="45" t="s">
        <v>202</v>
      </c>
      <c r="H14" s="45"/>
      <c r="I14" s="45"/>
      <c r="L14" s="45" t="s">
        <v>226</v>
      </c>
      <c r="M14" s="45"/>
      <c r="N14" s="45"/>
    </row>
    <row r="15" spans="2:15" ht="17.399999999999999" x14ac:dyDescent="0.3">
      <c r="B15" s="43"/>
      <c r="C15" s="43"/>
      <c r="D15" s="43"/>
      <c r="G15" s="43"/>
      <c r="H15" s="43"/>
      <c r="I15" s="43"/>
      <c r="L15" s="43"/>
      <c r="M15" s="43"/>
      <c r="N15" s="43"/>
    </row>
    <row r="16" spans="2:15" ht="15.6" x14ac:dyDescent="0.3">
      <c r="B16" s="33" t="s">
        <v>39</v>
      </c>
      <c r="C16" s="33" t="s">
        <v>40</v>
      </c>
      <c r="D16" s="33" t="s">
        <v>41</v>
      </c>
      <c r="G16" s="33" t="s">
        <v>39</v>
      </c>
      <c r="H16" s="33" t="s">
        <v>40</v>
      </c>
      <c r="I16" s="33" t="s">
        <v>41</v>
      </c>
      <c r="L16" s="33" t="s">
        <v>39</v>
      </c>
      <c r="M16" s="33" t="s">
        <v>40</v>
      </c>
      <c r="N16" s="33" t="s">
        <v>41</v>
      </c>
    </row>
    <row r="17" spans="2:15" ht="15.6" x14ac:dyDescent="0.3">
      <c r="B17" s="39">
        <v>15</v>
      </c>
      <c r="C17" s="39">
        <v>33</v>
      </c>
      <c r="D17" s="40" t="s">
        <v>44</v>
      </c>
      <c r="E17" s="36">
        <f>C17/C17</f>
        <v>1</v>
      </c>
      <c r="G17" s="39">
        <v>15</v>
      </c>
      <c r="H17" s="39">
        <v>33</v>
      </c>
      <c r="I17" s="40" t="s">
        <v>44</v>
      </c>
      <c r="J17" s="36">
        <f>H17/H17</f>
        <v>1</v>
      </c>
      <c r="L17" s="39">
        <v>3</v>
      </c>
      <c r="M17" s="39">
        <v>14</v>
      </c>
      <c r="N17" s="40" t="s">
        <v>44</v>
      </c>
      <c r="O17" s="36">
        <f>M17/M17</f>
        <v>1</v>
      </c>
    </row>
    <row r="18" spans="2:15" ht="15.6" x14ac:dyDescent="0.3">
      <c r="B18" s="37">
        <v>5</v>
      </c>
      <c r="C18" s="37">
        <v>6</v>
      </c>
      <c r="D18" s="38" t="s">
        <v>43</v>
      </c>
      <c r="E18" s="36"/>
      <c r="G18" s="37">
        <v>7</v>
      </c>
      <c r="H18" s="37">
        <v>9</v>
      </c>
      <c r="I18" s="38" t="s">
        <v>43</v>
      </c>
      <c r="J18" s="36"/>
      <c r="L18" s="37">
        <v>8</v>
      </c>
      <c r="M18" s="37">
        <v>11</v>
      </c>
      <c r="N18" s="38" t="s">
        <v>43</v>
      </c>
      <c r="O18" s="36"/>
    </row>
    <row r="19" spans="2:15" ht="15.6" x14ac:dyDescent="0.3">
      <c r="B19" s="41">
        <f>SUM(B17:B18)</f>
        <v>20</v>
      </c>
      <c r="C19" s="41">
        <f>SUM(C17:C18)</f>
        <v>39</v>
      </c>
      <c r="D19" s="42" t="s">
        <v>45</v>
      </c>
      <c r="G19" s="41">
        <f>SUM(G17:G18)</f>
        <v>22</v>
      </c>
      <c r="H19" s="41">
        <f>SUM(H17:H18)</f>
        <v>42</v>
      </c>
      <c r="I19" s="42" t="s">
        <v>45</v>
      </c>
      <c r="L19" s="41">
        <f>SUM(L17:L18)</f>
        <v>11</v>
      </c>
      <c r="M19" s="41">
        <f>SUM(M17:M18)</f>
        <v>25</v>
      </c>
      <c r="N19" s="42" t="s">
        <v>45</v>
      </c>
    </row>
  </sheetData>
  <mergeCells count="6">
    <mergeCell ref="B3:D3"/>
    <mergeCell ref="G3:I3"/>
    <mergeCell ref="L3:N3"/>
    <mergeCell ref="B14:D14"/>
    <mergeCell ref="G14:I14"/>
    <mergeCell ref="L14:N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2021-02-18T01:29:41Z</dcterms:created>
  <dcterms:modified xsi:type="dcterms:W3CDTF">2022-10-20T04:33:07Z</dcterms:modified>
</cp:coreProperties>
</file>