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pivotTables/pivotTable1.xml" ContentType="application/vnd.openxmlformats-officedocument.spreadsheetml.pivotTable+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hidePivotFieldList="1" defaultThemeVersion="124226"/>
  <mc:AlternateContent xmlns:mc="http://schemas.openxmlformats.org/markup-compatibility/2006">
    <mc:Choice Requires="x15">
      <x15ac:absPath xmlns:x15ac="http://schemas.microsoft.com/office/spreadsheetml/2010/11/ac" url="Z:\1 EQUIPO SIG MIPG\Doc SIG\VIGENTES\Estrategicos\Direccion estrat\Otros\"/>
    </mc:Choice>
  </mc:AlternateContent>
  <bookViews>
    <workbookView xWindow="0" yWindow="0" windowWidth="19200" windowHeight="6060" tabRatio="746" activeTab="2"/>
  </bookViews>
  <sheets>
    <sheet name="Intructivo" sheetId="20" r:id="rId1"/>
    <sheet name="Matriz Calor Residual" sheetId="19" r:id="rId2"/>
    <sheet name="Riesgos Corrup" sheetId="1" r:id="rId3"/>
    <sheet name="Matriz Calor Inherente" sheetId="18" r:id="rId4"/>
    <sheet name="Tabla probabilidad" sheetId="12" r:id="rId5"/>
    <sheet name="Tabla Impacto" sheetId="13" r:id="rId6"/>
    <sheet name="Tabla Valoración controles" sheetId="15" r:id="rId7"/>
    <sheet name="Opciones Tratamiento" sheetId="16" r:id="rId8"/>
    <sheet name="Hoja1" sheetId="11" r:id="rId9"/>
  </sheets>
  <externalReferences>
    <externalReference r:id="rId10"/>
  </externalReferences>
  <definedNames>
    <definedName name="_xlnm._FilterDatabase" localSheetId="2" hidden="1">'Riesgos Corrup'!$A$6:$CP$51</definedName>
  </definedNames>
  <calcPr calcId="162913"/>
  <pivotCaches>
    <pivotCache cacheId="3" r:id="rId11"/>
  </pivotCaches>
</workbook>
</file>

<file path=xl/calcChain.xml><?xml version="1.0" encoding="utf-8"?>
<calcChain xmlns="http://schemas.openxmlformats.org/spreadsheetml/2006/main">
  <c r="A16" i="1" l="1"/>
  <c r="A10" i="1" l="1"/>
  <c r="A13" i="1" s="1"/>
  <c r="AC15" i="1" l="1"/>
  <c r="AB15" i="1"/>
  <c r="W15" i="1"/>
  <c r="T15" i="1"/>
  <c r="W14" i="1"/>
  <c r="T14" i="1"/>
  <c r="W13" i="1"/>
  <c r="T13" i="1"/>
  <c r="A19" i="1" l="1"/>
  <c r="A22" i="1" s="1"/>
  <c r="A25" i="1" s="1"/>
  <c r="A28" i="1" s="1"/>
  <c r="A31" i="1" s="1"/>
  <c r="A34" i="1" s="1"/>
  <c r="A37" i="1" s="1"/>
  <c r="A40" i="1" s="1"/>
  <c r="A43" i="1" s="1"/>
  <c r="A46" i="1" s="1"/>
  <c r="BF104" i="18"/>
  <c r="BD104" i="18"/>
  <c r="AV104" i="18"/>
  <c r="AT104" i="18"/>
  <c r="AL104" i="18"/>
  <c r="AJ104" i="18"/>
  <c r="AB104" i="18"/>
  <c r="Z104" i="18"/>
  <c r="R104" i="18"/>
  <c r="P104" i="18"/>
  <c r="BF84" i="18"/>
  <c r="BD84" i="18"/>
  <c r="AV84" i="18"/>
  <c r="AT84" i="18"/>
  <c r="AL84" i="18"/>
  <c r="AJ84" i="18"/>
  <c r="AB84" i="18"/>
  <c r="Z84" i="18"/>
  <c r="R84" i="18"/>
  <c r="P84" i="18"/>
  <c r="BF64" i="18"/>
  <c r="BD64" i="18"/>
  <c r="AV64" i="18"/>
  <c r="AT64" i="18"/>
  <c r="AL64" i="18"/>
  <c r="AJ64" i="18"/>
  <c r="AB64" i="18"/>
  <c r="Z64" i="18"/>
  <c r="R64" i="18"/>
  <c r="P64" i="18"/>
  <c r="BF44" i="18"/>
  <c r="BD44" i="18"/>
  <c r="AV44" i="18"/>
  <c r="AT44" i="18"/>
  <c r="AL44" i="18"/>
  <c r="AJ44" i="18"/>
  <c r="AB44" i="18"/>
  <c r="Z44" i="18"/>
  <c r="R44" i="18"/>
  <c r="P44" i="18"/>
  <c r="BF24" i="18"/>
  <c r="BD24" i="18"/>
  <c r="AV24" i="18"/>
  <c r="AT24" i="18"/>
  <c r="AL24" i="18"/>
  <c r="AJ24" i="18"/>
  <c r="AB24" i="18"/>
  <c r="Z24" i="18"/>
  <c r="P24" i="18"/>
  <c r="R24" i="18"/>
  <c r="X255" i="19"/>
  <c r="W255" i="19"/>
  <c r="V255" i="19"/>
  <c r="U255" i="19"/>
  <c r="T255" i="19"/>
  <c r="S255" i="19"/>
  <c r="R255" i="19"/>
  <c r="Q255" i="19"/>
  <c r="P255" i="19"/>
  <c r="O255" i="19"/>
  <c r="N255" i="19"/>
  <c r="M255" i="19"/>
  <c r="L255" i="19"/>
  <c r="K255" i="19"/>
  <c r="J255" i="19"/>
  <c r="X254" i="19"/>
  <c r="W254" i="19"/>
  <c r="V254" i="19"/>
  <c r="U254" i="19"/>
  <c r="T254" i="19"/>
  <c r="S254" i="19"/>
  <c r="R254" i="19"/>
  <c r="Q254" i="19"/>
  <c r="P254" i="19"/>
  <c r="O254" i="19"/>
  <c r="N254" i="19"/>
  <c r="M254" i="19"/>
  <c r="L254" i="19"/>
  <c r="K254" i="19"/>
  <c r="J254" i="19"/>
  <c r="X248" i="19"/>
  <c r="W248" i="19"/>
  <c r="U248" i="19"/>
  <c r="T248" i="19"/>
  <c r="R248" i="19"/>
  <c r="Q248" i="19"/>
  <c r="O248" i="19"/>
  <c r="N248" i="19"/>
  <c r="L248" i="19"/>
  <c r="K248" i="19"/>
  <c r="X243" i="19"/>
  <c r="U243" i="19"/>
  <c r="R243" i="19"/>
  <c r="O243" i="19"/>
  <c r="L243" i="19"/>
  <c r="X236" i="19"/>
  <c r="W236" i="19"/>
  <c r="U236" i="19"/>
  <c r="T236" i="19"/>
  <c r="R236" i="19"/>
  <c r="Q236" i="19"/>
  <c r="O236" i="19"/>
  <c r="N236" i="19"/>
  <c r="L236" i="19"/>
  <c r="K236" i="19"/>
  <c r="X235" i="19"/>
  <c r="W235" i="19"/>
  <c r="U235" i="19"/>
  <c r="T235" i="19"/>
  <c r="R235" i="19"/>
  <c r="Q235" i="19"/>
  <c r="O235" i="19"/>
  <c r="N235" i="19"/>
  <c r="L235" i="19"/>
  <c r="K235" i="19"/>
  <c r="X231" i="19"/>
  <c r="W231" i="19"/>
  <c r="U231" i="19"/>
  <c r="T231" i="19"/>
  <c r="R231" i="19"/>
  <c r="Q231" i="19"/>
  <c r="O231" i="19"/>
  <c r="N231" i="19"/>
  <c r="L231" i="19"/>
  <c r="K231" i="19"/>
  <c r="X227" i="19"/>
  <c r="W227" i="19"/>
  <c r="U227" i="19"/>
  <c r="T227" i="19"/>
  <c r="R227" i="19"/>
  <c r="Q227" i="19"/>
  <c r="O227" i="19"/>
  <c r="N227" i="19"/>
  <c r="L227" i="19"/>
  <c r="K227" i="19"/>
  <c r="X226" i="19"/>
  <c r="W226" i="19"/>
  <c r="U226" i="19"/>
  <c r="T226" i="19"/>
  <c r="R226" i="19"/>
  <c r="Q226" i="19"/>
  <c r="O226" i="19"/>
  <c r="N226" i="19"/>
  <c r="L226" i="19"/>
  <c r="K226" i="19"/>
  <c r="X225" i="19"/>
  <c r="W225" i="19"/>
  <c r="U225" i="19"/>
  <c r="T225" i="19"/>
  <c r="R225" i="19"/>
  <c r="Q225" i="19"/>
  <c r="O225" i="19"/>
  <c r="N225" i="19"/>
  <c r="L225" i="19"/>
  <c r="K225" i="19"/>
  <c r="X224" i="19"/>
  <c r="W224" i="19"/>
  <c r="U224" i="19"/>
  <c r="T224" i="19"/>
  <c r="R224" i="19"/>
  <c r="Q224" i="19"/>
  <c r="O224" i="19"/>
  <c r="N224" i="19"/>
  <c r="L224" i="19"/>
  <c r="K224" i="19"/>
  <c r="X216" i="19"/>
  <c r="W216" i="19"/>
  <c r="U216" i="19"/>
  <c r="T216" i="19"/>
  <c r="R216" i="19"/>
  <c r="Q216" i="19"/>
  <c r="O216" i="19"/>
  <c r="N216" i="19"/>
  <c r="L216" i="19"/>
  <c r="K216" i="19"/>
  <c r="X205" i="19"/>
  <c r="W205" i="19"/>
  <c r="V205" i="19"/>
  <c r="U205" i="19"/>
  <c r="T205" i="19"/>
  <c r="S205" i="19"/>
  <c r="R205" i="19"/>
  <c r="Q205" i="19"/>
  <c r="P205" i="19"/>
  <c r="O205" i="19"/>
  <c r="N205" i="19"/>
  <c r="M205" i="19"/>
  <c r="L205" i="19"/>
  <c r="K205" i="19"/>
  <c r="J205" i="19"/>
  <c r="X204" i="19"/>
  <c r="W204" i="19"/>
  <c r="V204" i="19"/>
  <c r="U204" i="19"/>
  <c r="T204" i="19"/>
  <c r="S204" i="19"/>
  <c r="R204" i="19"/>
  <c r="Q204" i="19"/>
  <c r="P204" i="19"/>
  <c r="O204" i="19"/>
  <c r="N204" i="19"/>
  <c r="M204" i="19"/>
  <c r="L204" i="19"/>
  <c r="K204" i="19"/>
  <c r="J204" i="19"/>
  <c r="X198" i="19"/>
  <c r="W198" i="19"/>
  <c r="U198" i="19"/>
  <c r="T198" i="19"/>
  <c r="R198" i="19"/>
  <c r="Q198" i="19"/>
  <c r="O198" i="19"/>
  <c r="N198" i="19"/>
  <c r="L198" i="19"/>
  <c r="K198" i="19"/>
  <c r="X193" i="19"/>
  <c r="U193" i="19"/>
  <c r="R193" i="19"/>
  <c r="O193" i="19"/>
  <c r="L193" i="19"/>
  <c r="X186" i="19"/>
  <c r="W186" i="19"/>
  <c r="U186" i="19"/>
  <c r="T186" i="19"/>
  <c r="R186" i="19"/>
  <c r="Q186" i="19"/>
  <c r="O186" i="19"/>
  <c r="N186" i="19"/>
  <c r="L186" i="19"/>
  <c r="K186" i="19"/>
  <c r="X185" i="19"/>
  <c r="W185" i="19"/>
  <c r="U185" i="19"/>
  <c r="T185" i="19"/>
  <c r="R185" i="19"/>
  <c r="Q185" i="19"/>
  <c r="O185" i="19"/>
  <c r="N185" i="19"/>
  <c r="L185" i="19"/>
  <c r="K185" i="19"/>
  <c r="X181" i="19"/>
  <c r="W181" i="19"/>
  <c r="U181" i="19"/>
  <c r="T181" i="19"/>
  <c r="R181" i="19"/>
  <c r="Q181" i="19"/>
  <c r="O181" i="19"/>
  <c r="N181" i="19"/>
  <c r="L181" i="19"/>
  <c r="K181" i="19"/>
  <c r="X177" i="19"/>
  <c r="W177" i="19"/>
  <c r="U177" i="19"/>
  <c r="T177" i="19"/>
  <c r="R177" i="19"/>
  <c r="Q177" i="19"/>
  <c r="O177" i="19"/>
  <c r="N177" i="19"/>
  <c r="L177" i="19"/>
  <c r="K177" i="19"/>
  <c r="X176" i="19"/>
  <c r="W176" i="19"/>
  <c r="U176" i="19"/>
  <c r="T176" i="19"/>
  <c r="R176" i="19"/>
  <c r="Q176" i="19"/>
  <c r="O176" i="19"/>
  <c r="N176" i="19"/>
  <c r="L176" i="19"/>
  <c r="K176" i="19"/>
  <c r="X175" i="19"/>
  <c r="W175" i="19"/>
  <c r="U175" i="19"/>
  <c r="T175" i="19"/>
  <c r="R175" i="19"/>
  <c r="Q175" i="19"/>
  <c r="O175" i="19"/>
  <c r="N175" i="19"/>
  <c r="L175" i="19"/>
  <c r="K175" i="19"/>
  <c r="X174" i="19"/>
  <c r="W174" i="19"/>
  <c r="U174" i="19"/>
  <c r="T174" i="19"/>
  <c r="R174" i="19"/>
  <c r="Q174" i="19"/>
  <c r="O174" i="19"/>
  <c r="N174" i="19"/>
  <c r="L174" i="19"/>
  <c r="K174" i="19"/>
  <c r="X166" i="19"/>
  <c r="W166" i="19"/>
  <c r="U166" i="19"/>
  <c r="T166" i="19"/>
  <c r="R166" i="19"/>
  <c r="Q166" i="19"/>
  <c r="O166" i="19"/>
  <c r="N166" i="19"/>
  <c r="L166" i="19"/>
  <c r="K166" i="19"/>
  <c r="X155" i="19"/>
  <c r="W155" i="19"/>
  <c r="V155" i="19"/>
  <c r="U155" i="19"/>
  <c r="T155" i="19"/>
  <c r="S155" i="19"/>
  <c r="R155" i="19"/>
  <c r="Q155" i="19"/>
  <c r="P155" i="19"/>
  <c r="O155" i="19"/>
  <c r="N155" i="19"/>
  <c r="M155" i="19"/>
  <c r="L155" i="19"/>
  <c r="K155" i="19"/>
  <c r="J155" i="19"/>
  <c r="X154" i="19"/>
  <c r="W154" i="19"/>
  <c r="V154" i="19"/>
  <c r="U154" i="19"/>
  <c r="T154" i="19"/>
  <c r="S154" i="19"/>
  <c r="R154" i="19"/>
  <c r="Q154" i="19"/>
  <c r="P154" i="19"/>
  <c r="O154" i="19"/>
  <c r="N154" i="19"/>
  <c r="M154" i="19"/>
  <c r="L154" i="19"/>
  <c r="K154" i="19"/>
  <c r="J154" i="19"/>
  <c r="X148" i="19"/>
  <c r="W148" i="19"/>
  <c r="U148" i="19"/>
  <c r="T148" i="19"/>
  <c r="R148" i="19"/>
  <c r="Q148" i="19"/>
  <c r="O148" i="19"/>
  <c r="N148" i="19"/>
  <c r="L148" i="19"/>
  <c r="K148" i="19"/>
  <c r="X143" i="19"/>
  <c r="U143" i="19"/>
  <c r="R143" i="19"/>
  <c r="O143" i="19"/>
  <c r="L143" i="19"/>
  <c r="X136" i="19"/>
  <c r="W136" i="19"/>
  <c r="U136" i="19"/>
  <c r="T136" i="19"/>
  <c r="R136" i="19"/>
  <c r="Q136" i="19"/>
  <c r="O136" i="19"/>
  <c r="N136" i="19"/>
  <c r="L136" i="19"/>
  <c r="K136" i="19"/>
  <c r="X135" i="19"/>
  <c r="W135" i="19"/>
  <c r="U135" i="19"/>
  <c r="T135" i="19"/>
  <c r="R135" i="19"/>
  <c r="Q135" i="19"/>
  <c r="O135" i="19"/>
  <c r="N135" i="19"/>
  <c r="L135" i="19"/>
  <c r="K135" i="19"/>
  <c r="X131" i="19"/>
  <c r="W131" i="19"/>
  <c r="U131" i="19"/>
  <c r="T131" i="19"/>
  <c r="R131" i="19"/>
  <c r="Q131" i="19"/>
  <c r="O131" i="19"/>
  <c r="N131" i="19"/>
  <c r="L131" i="19"/>
  <c r="K131" i="19"/>
  <c r="X127" i="19"/>
  <c r="W127" i="19"/>
  <c r="U127" i="19"/>
  <c r="T127" i="19"/>
  <c r="R127" i="19"/>
  <c r="Q127" i="19"/>
  <c r="O127" i="19"/>
  <c r="N127" i="19"/>
  <c r="L127" i="19"/>
  <c r="K127" i="19"/>
  <c r="X126" i="19"/>
  <c r="W126" i="19"/>
  <c r="U126" i="19"/>
  <c r="T126" i="19"/>
  <c r="R126" i="19"/>
  <c r="Q126" i="19"/>
  <c r="O126" i="19"/>
  <c r="N126" i="19"/>
  <c r="L126" i="19"/>
  <c r="K126" i="19"/>
  <c r="X125" i="19"/>
  <c r="W125" i="19"/>
  <c r="U125" i="19"/>
  <c r="T125" i="19"/>
  <c r="R125" i="19"/>
  <c r="Q125" i="19"/>
  <c r="O125" i="19"/>
  <c r="N125" i="19"/>
  <c r="L125" i="19"/>
  <c r="K125" i="19"/>
  <c r="X124" i="19"/>
  <c r="W124" i="19"/>
  <c r="U124" i="19"/>
  <c r="T124" i="19"/>
  <c r="R124" i="19"/>
  <c r="Q124" i="19"/>
  <c r="O124" i="19"/>
  <c r="N124" i="19"/>
  <c r="L124" i="19"/>
  <c r="K124" i="19"/>
  <c r="X116" i="19"/>
  <c r="W116" i="19"/>
  <c r="U116" i="19"/>
  <c r="T116" i="19"/>
  <c r="R116" i="19"/>
  <c r="Q116" i="19"/>
  <c r="O116" i="19"/>
  <c r="N116" i="19"/>
  <c r="L116" i="19"/>
  <c r="K116" i="19"/>
  <c r="X105" i="19"/>
  <c r="W105" i="19"/>
  <c r="V105" i="19"/>
  <c r="U105" i="19"/>
  <c r="T105" i="19"/>
  <c r="S105" i="19"/>
  <c r="R105" i="19"/>
  <c r="Q105" i="19"/>
  <c r="P105" i="19"/>
  <c r="O105" i="19"/>
  <c r="N105" i="19"/>
  <c r="M105" i="19"/>
  <c r="L105" i="19"/>
  <c r="K105" i="19"/>
  <c r="J105" i="19"/>
  <c r="X104" i="19"/>
  <c r="W104" i="19"/>
  <c r="V104" i="19"/>
  <c r="U104" i="19"/>
  <c r="T104" i="19"/>
  <c r="S104" i="19"/>
  <c r="R104" i="19"/>
  <c r="Q104" i="19"/>
  <c r="P104" i="19"/>
  <c r="O104" i="19"/>
  <c r="N104" i="19"/>
  <c r="M104" i="19"/>
  <c r="L104" i="19"/>
  <c r="K104" i="19"/>
  <c r="J104" i="19"/>
  <c r="X98" i="19"/>
  <c r="W98" i="19"/>
  <c r="U98" i="19"/>
  <c r="T98" i="19"/>
  <c r="R98" i="19"/>
  <c r="Q98" i="19"/>
  <c r="O98" i="19"/>
  <c r="N98" i="19"/>
  <c r="L98" i="19"/>
  <c r="K98" i="19"/>
  <c r="X93" i="19"/>
  <c r="U93" i="19"/>
  <c r="R93" i="19"/>
  <c r="O93" i="19"/>
  <c r="L93" i="19"/>
  <c r="X86" i="19"/>
  <c r="W86" i="19"/>
  <c r="U86" i="19"/>
  <c r="T86" i="19"/>
  <c r="R86" i="19"/>
  <c r="Q86" i="19"/>
  <c r="O86" i="19"/>
  <c r="N86" i="19"/>
  <c r="L86" i="19"/>
  <c r="K86" i="19"/>
  <c r="X85" i="19"/>
  <c r="W85" i="19"/>
  <c r="U85" i="19"/>
  <c r="T85" i="19"/>
  <c r="R85" i="19"/>
  <c r="Q85" i="19"/>
  <c r="O85" i="19"/>
  <c r="N85" i="19"/>
  <c r="L85" i="19"/>
  <c r="K85" i="19"/>
  <c r="X81" i="19"/>
  <c r="W81" i="19"/>
  <c r="U81" i="19"/>
  <c r="T81" i="19"/>
  <c r="R81" i="19"/>
  <c r="Q81" i="19"/>
  <c r="O81" i="19"/>
  <c r="N81" i="19"/>
  <c r="L81" i="19"/>
  <c r="K81" i="19"/>
  <c r="X77" i="19"/>
  <c r="W77" i="19"/>
  <c r="U77" i="19"/>
  <c r="T77" i="19"/>
  <c r="R77" i="19"/>
  <c r="Q77" i="19"/>
  <c r="O77" i="19"/>
  <c r="N77" i="19"/>
  <c r="L77" i="19"/>
  <c r="K77" i="19"/>
  <c r="X76" i="19"/>
  <c r="W76" i="19"/>
  <c r="U76" i="19"/>
  <c r="T76" i="19"/>
  <c r="R76" i="19"/>
  <c r="Q76" i="19"/>
  <c r="O76" i="19"/>
  <c r="N76" i="19"/>
  <c r="L76" i="19"/>
  <c r="K76" i="19"/>
  <c r="X75" i="19"/>
  <c r="W75" i="19"/>
  <c r="U75" i="19"/>
  <c r="T75" i="19"/>
  <c r="R75" i="19"/>
  <c r="Q75" i="19"/>
  <c r="O75" i="19"/>
  <c r="N75" i="19"/>
  <c r="L75" i="19"/>
  <c r="K75" i="19"/>
  <c r="X74" i="19"/>
  <c r="W74" i="19"/>
  <c r="U74" i="19"/>
  <c r="T74" i="19"/>
  <c r="R74" i="19"/>
  <c r="Q74" i="19"/>
  <c r="O74" i="19"/>
  <c r="N74" i="19"/>
  <c r="L74" i="19"/>
  <c r="K74" i="19"/>
  <c r="X66" i="19"/>
  <c r="W66" i="19"/>
  <c r="U66" i="19"/>
  <c r="T66" i="19"/>
  <c r="R66" i="19"/>
  <c r="Q66" i="19"/>
  <c r="O66" i="19"/>
  <c r="N66" i="19"/>
  <c r="L66" i="19"/>
  <c r="K66" i="19"/>
  <c r="U55" i="19"/>
  <c r="T55" i="19"/>
  <c r="S55" i="19"/>
  <c r="U54" i="19"/>
  <c r="T54" i="19"/>
  <c r="S54" i="19"/>
  <c r="U48" i="19"/>
  <c r="T48" i="19"/>
  <c r="U43" i="19"/>
  <c r="U36" i="19"/>
  <c r="T36" i="19"/>
  <c r="U35" i="19"/>
  <c r="T35" i="19"/>
  <c r="U31" i="19"/>
  <c r="T31" i="19"/>
  <c r="U27" i="19"/>
  <c r="T27" i="19"/>
  <c r="U26" i="19"/>
  <c r="T26" i="19"/>
  <c r="U25" i="19"/>
  <c r="T25" i="19"/>
  <c r="U24" i="19"/>
  <c r="T24" i="19"/>
  <c r="U16" i="19"/>
  <c r="T16" i="19"/>
  <c r="X55" i="19"/>
  <c r="W55" i="19"/>
  <c r="V55" i="19"/>
  <c r="X54" i="19"/>
  <c r="W54" i="19"/>
  <c r="V54" i="19"/>
  <c r="X48" i="19"/>
  <c r="W48" i="19"/>
  <c r="X43" i="19"/>
  <c r="X36" i="19"/>
  <c r="W36" i="19"/>
  <c r="X35" i="19"/>
  <c r="W35" i="19"/>
  <c r="X31" i="19"/>
  <c r="W31" i="19"/>
  <c r="X27" i="19"/>
  <c r="W27" i="19"/>
  <c r="X26" i="19"/>
  <c r="W26" i="19"/>
  <c r="X25" i="19"/>
  <c r="W25" i="19"/>
  <c r="X24" i="19"/>
  <c r="W24" i="19"/>
  <c r="X16" i="19"/>
  <c r="W16" i="19"/>
  <c r="R55" i="19"/>
  <c r="Q55" i="19"/>
  <c r="P55" i="19"/>
  <c r="R54" i="19"/>
  <c r="Q54" i="19"/>
  <c r="P54" i="19"/>
  <c r="R48" i="19"/>
  <c r="Q48" i="19"/>
  <c r="R43" i="19"/>
  <c r="R36" i="19"/>
  <c r="Q36" i="19"/>
  <c r="R35" i="19"/>
  <c r="Q35" i="19"/>
  <c r="R31" i="19"/>
  <c r="Q31" i="19"/>
  <c r="R27" i="19"/>
  <c r="Q27" i="19"/>
  <c r="R26" i="19"/>
  <c r="Q26" i="19"/>
  <c r="R25" i="19"/>
  <c r="Q25" i="19"/>
  <c r="R24" i="19"/>
  <c r="Q24" i="19"/>
  <c r="R16" i="19"/>
  <c r="Q16" i="19"/>
  <c r="O55" i="19"/>
  <c r="N55" i="19"/>
  <c r="M55" i="19"/>
  <c r="O54" i="19"/>
  <c r="N54" i="19"/>
  <c r="M54" i="19"/>
  <c r="O48" i="19"/>
  <c r="N48" i="19"/>
  <c r="O43" i="19"/>
  <c r="O36" i="19"/>
  <c r="N36" i="19"/>
  <c r="O35" i="19"/>
  <c r="N35" i="19"/>
  <c r="O31" i="19"/>
  <c r="N31" i="19"/>
  <c r="O27" i="19"/>
  <c r="N27" i="19"/>
  <c r="O26" i="19"/>
  <c r="N26" i="19"/>
  <c r="O25" i="19"/>
  <c r="N25" i="19"/>
  <c r="O24" i="19"/>
  <c r="N24" i="19"/>
  <c r="O16" i="19"/>
  <c r="N16" i="19"/>
  <c r="W7" i="1"/>
  <c r="L55" i="19"/>
  <c r="K55" i="19"/>
  <c r="L54" i="19"/>
  <c r="L26" i="19"/>
  <c r="K26" i="19"/>
  <c r="L48" i="19"/>
  <c r="L43" i="19"/>
  <c r="L36" i="19"/>
  <c r="L35" i="19"/>
  <c r="L31" i="19"/>
  <c r="L27" i="19"/>
  <c r="L25" i="19"/>
  <c r="L24" i="19"/>
  <c r="L16" i="19"/>
  <c r="K48" i="19"/>
  <c r="K36" i="19"/>
  <c r="K35" i="19"/>
  <c r="K31" i="19"/>
  <c r="K27" i="19"/>
  <c r="K25" i="19"/>
  <c r="K24" i="19"/>
  <c r="K16" i="19"/>
  <c r="K54" i="19"/>
  <c r="J55" i="19"/>
  <c r="J54" i="19"/>
  <c r="K25" i="1" l="1"/>
  <c r="W25" i="1"/>
  <c r="T25" i="1"/>
  <c r="L25" i="1" l="1"/>
  <c r="AA25" i="1" s="1"/>
  <c r="K46" i="1"/>
  <c r="T47" i="1"/>
  <c r="AA47" i="1" s="1"/>
  <c r="W47" i="1"/>
  <c r="T48" i="1"/>
  <c r="AA48" i="1" s="1"/>
  <c r="W48" i="1"/>
  <c r="K49" i="1"/>
  <c r="T49" i="1"/>
  <c r="AA49" i="1" s="1"/>
  <c r="W49" i="1"/>
  <c r="T50" i="1"/>
  <c r="AA50" i="1" s="1"/>
  <c r="W50" i="1"/>
  <c r="T51" i="1"/>
  <c r="AA51" i="1" s="1"/>
  <c r="W51" i="1"/>
  <c r="J38" i="18" l="1"/>
  <c r="T18" i="18"/>
  <c r="T58" i="18"/>
  <c r="AN38" i="18"/>
  <c r="AN98" i="18"/>
  <c r="T78" i="18"/>
  <c r="AD98" i="18"/>
  <c r="J78" i="18"/>
  <c r="AX98" i="18"/>
  <c r="AD78" i="18"/>
  <c r="T98" i="18"/>
  <c r="AN18" i="18"/>
  <c r="J98" i="18"/>
  <c r="AD58" i="18"/>
  <c r="T38" i="18"/>
  <c r="AX38" i="18"/>
  <c r="AX18" i="18"/>
  <c r="J18" i="18"/>
  <c r="AX58" i="18"/>
  <c r="J58" i="18"/>
  <c r="AD18" i="18"/>
  <c r="AX78" i="18"/>
  <c r="AN58" i="18"/>
  <c r="AD38" i="18"/>
  <c r="AN78" i="18"/>
  <c r="AC25" i="1"/>
  <c r="AB25" i="1"/>
  <c r="L46" i="1"/>
  <c r="L49" i="1"/>
  <c r="AB50" i="1"/>
  <c r="AC50" i="1"/>
  <c r="AB48" i="1"/>
  <c r="AC48" i="1"/>
  <c r="AB51" i="1"/>
  <c r="AC51" i="1"/>
  <c r="AB49" i="1"/>
  <c r="AC49" i="1"/>
  <c r="AB47" i="1"/>
  <c r="AC47" i="1"/>
  <c r="AE51" i="1"/>
  <c r="AD51" i="1" s="1"/>
  <c r="AE50" i="1"/>
  <c r="AD50" i="1" s="1"/>
  <c r="AE49" i="1"/>
  <c r="AD49" i="1" s="1"/>
  <c r="AE48" i="1"/>
  <c r="AD48" i="1" s="1"/>
  <c r="AE47" i="1"/>
  <c r="AD47" i="1" s="1"/>
  <c r="O249" i="19" l="1"/>
  <c r="X249" i="19"/>
  <c r="U249" i="19"/>
  <c r="R249" i="19"/>
  <c r="L249" i="19"/>
  <c r="U199" i="19"/>
  <c r="R149" i="19"/>
  <c r="R199" i="19"/>
  <c r="O149" i="19"/>
  <c r="O199" i="19"/>
  <c r="L199" i="19"/>
  <c r="X149" i="19"/>
  <c r="U149" i="19"/>
  <c r="O99" i="19"/>
  <c r="X199" i="19"/>
  <c r="L99" i="19"/>
  <c r="L149" i="19"/>
  <c r="R99" i="19"/>
  <c r="X49" i="19"/>
  <c r="R49" i="19"/>
  <c r="X99" i="19"/>
  <c r="U49" i="19"/>
  <c r="L49" i="19"/>
  <c r="U99" i="19"/>
  <c r="O49" i="19"/>
  <c r="R250" i="19"/>
  <c r="U250" i="19"/>
  <c r="O250" i="19"/>
  <c r="L250" i="19"/>
  <c r="X200" i="19"/>
  <c r="U200" i="19"/>
  <c r="R200" i="19"/>
  <c r="O150" i="19"/>
  <c r="O200" i="19"/>
  <c r="R100" i="19"/>
  <c r="L200" i="19"/>
  <c r="O100" i="19"/>
  <c r="X150" i="19"/>
  <c r="L100" i="19"/>
  <c r="U150" i="19"/>
  <c r="X250" i="19"/>
  <c r="R150" i="19"/>
  <c r="X100" i="19"/>
  <c r="L150" i="19"/>
  <c r="R50" i="19"/>
  <c r="U100" i="19"/>
  <c r="X50" i="19"/>
  <c r="L50" i="19"/>
  <c r="O50" i="19"/>
  <c r="U50" i="19"/>
  <c r="T253" i="19"/>
  <c r="Q203" i="19"/>
  <c r="W253" i="19"/>
  <c r="N203" i="19"/>
  <c r="K203" i="19"/>
  <c r="N253" i="19"/>
  <c r="K253" i="19"/>
  <c r="T203" i="19"/>
  <c r="W153" i="19"/>
  <c r="Q253" i="19"/>
  <c r="Q153" i="19"/>
  <c r="N153" i="19"/>
  <c r="T103" i="19"/>
  <c r="K153" i="19"/>
  <c r="W203" i="19"/>
  <c r="W53" i="19"/>
  <c r="W103" i="19"/>
  <c r="T153" i="19"/>
  <c r="Q103" i="19"/>
  <c r="N103" i="19"/>
  <c r="K103" i="19"/>
  <c r="Q53" i="19"/>
  <c r="N53" i="19"/>
  <c r="T53" i="19"/>
  <c r="K53" i="19"/>
  <c r="Q251" i="19"/>
  <c r="K251" i="19"/>
  <c r="W251" i="19"/>
  <c r="T251" i="19"/>
  <c r="W201" i="19"/>
  <c r="T151" i="19"/>
  <c r="T201" i="19"/>
  <c r="Q151" i="19"/>
  <c r="Q201" i="19"/>
  <c r="N251" i="19"/>
  <c r="N201" i="19"/>
  <c r="K201" i="19"/>
  <c r="N151" i="19"/>
  <c r="Q101" i="19"/>
  <c r="K151" i="19"/>
  <c r="N101" i="19"/>
  <c r="K101" i="19"/>
  <c r="T51" i="19"/>
  <c r="W101" i="19"/>
  <c r="K51" i="19"/>
  <c r="Q51" i="19"/>
  <c r="T101" i="19"/>
  <c r="N51" i="19"/>
  <c r="W151" i="19"/>
  <c r="W51" i="19"/>
  <c r="T252" i="19"/>
  <c r="Q252" i="19"/>
  <c r="N252" i="19"/>
  <c r="K252" i="19"/>
  <c r="W252" i="19"/>
  <c r="W202" i="19"/>
  <c r="Q152" i="19"/>
  <c r="T202" i="19"/>
  <c r="Q202" i="19"/>
  <c r="N202" i="19"/>
  <c r="K152" i="19"/>
  <c r="K202" i="19"/>
  <c r="T102" i="19"/>
  <c r="Q102" i="19"/>
  <c r="W152" i="19"/>
  <c r="T152" i="19"/>
  <c r="N102" i="19"/>
  <c r="N152" i="19"/>
  <c r="W102" i="19"/>
  <c r="T52" i="19"/>
  <c r="K102" i="19"/>
  <c r="N52" i="19"/>
  <c r="K52" i="19"/>
  <c r="W52" i="19"/>
  <c r="Q52" i="19"/>
  <c r="R251" i="19"/>
  <c r="L251" i="19"/>
  <c r="X251" i="19"/>
  <c r="U251" i="19"/>
  <c r="X201" i="19"/>
  <c r="U151" i="19"/>
  <c r="U201" i="19"/>
  <c r="R201" i="19"/>
  <c r="O151" i="19"/>
  <c r="O251" i="19"/>
  <c r="O201" i="19"/>
  <c r="L201" i="19"/>
  <c r="R151" i="19"/>
  <c r="R101" i="19"/>
  <c r="L151" i="19"/>
  <c r="R51" i="19"/>
  <c r="O51" i="19"/>
  <c r="X101" i="19"/>
  <c r="U51" i="19"/>
  <c r="U101" i="19"/>
  <c r="O101" i="19"/>
  <c r="L101" i="19"/>
  <c r="X51" i="19"/>
  <c r="L51" i="19"/>
  <c r="X151" i="19"/>
  <c r="S253" i="19"/>
  <c r="V253" i="19"/>
  <c r="P253" i="19"/>
  <c r="M253" i="19"/>
  <c r="J253" i="19"/>
  <c r="V203" i="19"/>
  <c r="P203" i="19"/>
  <c r="M203" i="19"/>
  <c r="V153" i="19"/>
  <c r="J203" i="19"/>
  <c r="S153" i="19"/>
  <c r="M153" i="19"/>
  <c r="S103" i="19"/>
  <c r="J153" i="19"/>
  <c r="P103" i="19"/>
  <c r="S203" i="19"/>
  <c r="S53" i="19"/>
  <c r="M53" i="19"/>
  <c r="J53" i="19"/>
  <c r="V53" i="19"/>
  <c r="V103" i="19"/>
  <c r="P153" i="19"/>
  <c r="J103" i="19"/>
  <c r="P53" i="19"/>
  <c r="M103" i="19"/>
  <c r="R252" i="19"/>
  <c r="O252" i="19"/>
  <c r="L252" i="19"/>
  <c r="X252" i="19"/>
  <c r="U152" i="19"/>
  <c r="X202" i="19"/>
  <c r="R152" i="19"/>
  <c r="U252" i="19"/>
  <c r="U202" i="19"/>
  <c r="R202" i="19"/>
  <c r="R102" i="19"/>
  <c r="X152" i="19"/>
  <c r="O102" i="19"/>
  <c r="L152" i="19"/>
  <c r="X102" i="19"/>
  <c r="U102" i="19"/>
  <c r="O52" i="19"/>
  <c r="L102" i="19"/>
  <c r="O202" i="19"/>
  <c r="L202" i="19"/>
  <c r="O152" i="19"/>
  <c r="R52" i="19"/>
  <c r="L52" i="19"/>
  <c r="U52" i="19"/>
  <c r="X52" i="19"/>
  <c r="Q249" i="19"/>
  <c r="W249" i="19"/>
  <c r="N249" i="19"/>
  <c r="K249" i="19"/>
  <c r="W199" i="19"/>
  <c r="T199" i="19"/>
  <c r="Q199" i="19"/>
  <c r="N199" i="19"/>
  <c r="T249" i="19"/>
  <c r="W149" i="19"/>
  <c r="Q99" i="19"/>
  <c r="T149" i="19"/>
  <c r="N99" i="19"/>
  <c r="Q149" i="19"/>
  <c r="K199" i="19"/>
  <c r="N149" i="19"/>
  <c r="K99" i="19"/>
  <c r="K49" i="19"/>
  <c r="K149" i="19"/>
  <c r="T49" i="19"/>
  <c r="Q49" i="19"/>
  <c r="W49" i="19"/>
  <c r="W99" i="19"/>
  <c r="T99" i="19"/>
  <c r="N49" i="19"/>
  <c r="U253" i="19"/>
  <c r="X253" i="19"/>
  <c r="R253" i="19"/>
  <c r="O253" i="19"/>
  <c r="L253" i="19"/>
  <c r="O203" i="19"/>
  <c r="L203" i="19"/>
  <c r="R153" i="19"/>
  <c r="X203" i="19"/>
  <c r="U203" i="19"/>
  <c r="L153" i="19"/>
  <c r="O153" i="19"/>
  <c r="U103" i="19"/>
  <c r="R103" i="19"/>
  <c r="O103" i="19"/>
  <c r="X153" i="19"/>
  <c r="O53" i="19"/>
  <c r="X103" i="19"/>
  <c r="L53" i="19"/>
  <c r="R203" i="19"/>
  <c r="U153" i="19"/>
  <c r="L103" i="19"/>
  <c r="U53" i="19"/>
  <c r="X53" i="19"/>
  <c r="R53" i="19"/>
  <c r="Q250" i="19"/>
  <c r="W250" i="19"/>
  <c r="T250" i="19"/>
  <c r="N250" i="19"/>
  <c r="W200" i="19"/>
  <c r="T150" i="19"/>
  <c r="T200" i="19"/>
  <c r="Q200" i="19"/>
  <c r="N150" i="19"/>
  <c r="N200" i="19"/>
  <c r="K250" i="19"/>
  <c r="K200" i="19"/>
  <c r="Q100" i="19"/>
  <c r="W150" i="19"/>
  <c r="Q150" i="19"/>
  <c r="W100" i="19"/>
  <c r="K150" i="19"/>
  <c r="T100" i="19"/>
  <c r="N100" i="19"/>
  <c r="K100" i="19"/>
  <c r="K50" i="19"/>
  <c r="W50" i="19"/>
  <c r="Q50" i="19"/>
  <c r="T50" i="19"/>
  <c r="N50" i="19"/>
  <c r="AF47" i="1"/>
  <c r="AF51" i="1"/>
  <c r="AF49" i="1"/>
  <c r="AF48" i="1"/>
  <c r="AF50" i="1"/>
  <c r="P236" i="19" l="1"/>
  <c r="M236" i="19"/>
  <c r="J236" i="19"/>
  <c r="V236" i="19"/>
  <c r="J186" i="19"/>
  <c r="S236" i="19"/>
  <c r="V136" i="19"/>
  <c r="V186" i="19"/>
  <c r="S186" i="19"/>
  <c r="P136" i="19"/>
  <c r="P186" i="19"/>
  <c r="M186" i="19"/>
  <c r="J136" i="19"/>
  <c r="S86" i="19"/>
  <c r="S136" i="19"/>
  <c r="P86" i="19"/>
  <c r="M136" i="19"/>
  <c r="S36" i="19"/>
  <c r="M86" i="19"/>
  <c r="M36" i="19"/>
  <c r="J86" i="19"/>
  <c r="V36" i="19"/>
  <c r="V86" i="19"/>
  <c r="P36" i="19"/>
  <c r="J36" i="19"/>
  <c r="F221" i="13"/>
  <c r="F220" i="13"/>
  <c r="F219" i="13"/>
  <c r="F218" i="13"/>
  <c r="F217" i="13"/>
  <c r="F216" i="13"/>
  <c r="F215" i="13"/>
  <c r="F214" i="13"/>
  <c r="F213" i="13"/>
  <c r="F212" i="13"/>
  <c r="F211" i="13"/>
  <c r="F210" i="13"/>
  <c r="T12" i="1" l="1"/>
  <c r="AE12" i="1" s="1"/>
  <c r="AD12" i="1" s="1"/>
  <c r="T11" i="1"/>
  <c r="AE11" i="1" s="1"/>
  <c r="AD11" i="1" s="1"/>
  <c r="W43" i="1"/>
  <c r="T43" i="1"/>
  <c r="K43" i="1"/>
  <c r="K40" i="1"/>
  <c r="L43" i="1" l="1"/>
  <c r="AA43" i="1" s="1"/>
  <c r="L40" i="1"/>
  <c r="W39" i="1"/>
  <c r="T39" i="1"/>
  <c r="W38" i="1"/>
  <c r="T38" i="1"/>
  <c r="W37" i="1"/>
  <c r="T37" i="1"/>
  <c r="K37" i="1"/>
  <c r="K34" i="1"/>
  <c r="K31" i="1"/>
  <c r="K28" i="1"/>
  <c r="K22" i="1"/>
  <c r="K19" i="1"/>
  <c r="K16" i="1"/>
  <c r="K13" i="1"/>
  <c r="K10" i="1"/>
  <c r="T36" i="1"/>
  <c r="T35" i="1"/>
  <c r="W33" i="1"/>
  <c r="T33" i="1"/>
  <c r="W32" i="1"/>
  <c r="T32" i="1"/>
  <c r="W28" i="1"/>
  <c r="T28" i="1"/>
  <c r="T24" i="1"/>
  <c r="AE24" i="1" s="1"/>
  <c r="AD24" i="1" s="1"/>
  <c r="T23" i="1"/>
  <c r="T21" i="1"/>
  <c r="AE21" i="1" s="1"/>
  <c r="AD21" i="1" s="1"/>
  <c r="T20" i="1"/>
  <c r="T18" i="1"/>
  <c r="AE18" i="1" s="1"/>
  <c r="AD18" i="1" s="1"/>
  <c r="T17" i="1"/>
  <c r="W16" i="1"/>
  <c r="T16" i="1"/>
  <c r="AE17" i="1" l="1"/>
  <c r="AD17" i="1" s="1"/>
  <c r="AE23" i="1"/>
  <c r="AD23" i="1" s="1"/>
  <c r="AE35" i="1"/>
  <c r="AD35" i="1" s="1"/>
  <c r="AD38" i="1"/>
  <c r="AE20" i="1"/>
  <c r="AD20" i="1" s="1"/>
  <c r="AE36" i="1"/>
  <c r="AD36" i="1" s="1"/>
  <c r="AD39" i="1"/>
  <c r="AB43" i="1"/>
  <c r="AC43" i="1"/>
  <c r="L37" i="1"/>
  <c r="AA37" i="1" s="1"/>
  <c r="AA38" i="1" s="1"/>
  <c r="AA39" i="1" s="1"/>
  <c r="L34" i="1"/>
  <c r="L31" i="1"/>
  <c r="L28" i="1"/>
  <c r="AA28" i="1" s="1"/>
  <c r="L22" i="1"/>
  <c r="L19" i="1"/>
  <c r="L16" i="1"/>
  <c r="AA16" i="1" s="1"/>
  <c r="AA17" i="1" s="1"/>
  <c r="AA18" i="1" s="1"/>
  <c r="L13" i="1"/>
  <c r="L10" i="1"/>
  <c r="T10" i="1"/>
  <c r="W10" i="1"/>
  <c r="T19" i="1"/>
  <c r="W19" i="1"/>
  <c r="T22" i="1"/>
  <c r="W22" i="1"/>
  <c r="T31" i="1"/>
  <c r="W31" i="1"/>
  <c r="T34" i="1"/>
  <c r="W34" i="1"/>
  <c r="AA14" i="1" l="1"/>
  <c r="AA13" i="1"/>
  <c r="N246" i="19"/>
  <c r="K246" i="19"/>
  <c r="W246" i="19"/>
  <c r="T246" i="19"/>
  <c r="T196" i="19"/>
  <c r="Q196" i="19"/>
  <c r="N196" i="19"/>
  <c r="K196" i="19"/>
  <c r="W196" i="19"/>
  <c r="N96" i="19"/>
  <c r="K96" i="19"/>
  <c r="W146" i="19"/>
  <c r="T146" i="19"/>
  <c r="Q146" i="19"/>
  <c r="Q246" i="19"/>
  <c r="Q96" i="19"/>
  <c r="Q46" i="19"/>
  <c r="K46" i="19"/>
  <c r="N146" i="19"/>
  <c r="N46" i="19"/>
  <c r="K146" i="19"/>
  <c r="W96" i="19"/>
  <c r="T96" i="19"/>
  <c r="T46" i="19"/>
  <c r="W46" i="19"/>
  <c r="O246" i="19"/>
  <c r="L246" i="19"/>
  <c r="X246" i="19"/>
  <c r="U246" i="19"/>
  <c r="R246" i="19"/>
  <c r="R196" i="19"/>
  <c r="O146" i="19"/>
  <c r="O196" i="19"/>
  <c r="L146" i="19"/>
  <c r="L196" i="19"/>
  <c r="U146" i="19"/>
  <c r="L96" i="19"/>
  <c r="X146" i="19"/>
  <c r="X196" i="19"/>
  <c r="U196" i="19"/>
  <c r="X96" i="19"/>
  <c r="O96" i="19"/>
  <c r="U46" i="19"/>
  <c r="R146" i="19"/>
  <c r="O46" i="19"/>
  <c r="U96" i="19"/>
  <c r="R96" i="19"/>
  <c r="X46" i="19"/>
  <c r="R46" i="19"/>
  <c r="L46" i="19"/>
  <c r="L245" i="19"/>
  <c r="X245" i="19"/>
  <c r="U245" i="19"/>
  <c r="R245" i="19"/>
  <c r="O245" i="19"/>
  <c r="R195" i="19"/>
  <c r="O145" i="19"/>
  <c r="O195" i="19"/>
  <c r="L195" i="19"/>
  <c r="X195" i="19"/>
  <c r="U145" i="19"/>
  <c r="L95" i="19"/>
  <c r="R145" i="19"/>
  <c r="X95" i="19"/>
  <c r="L145" i="19"/>
  <c r="U195" i="19"/>
  <c r="R45" i="19"/>
  <c r="U95" i="19"/>
  <c r="U45" i="19"/>
  <c r="R95" i="19"/>
  <c r="X145" i="19"/>
  <c r="O95" i="19"/>
  <c r="X45" i="19"/>
  <c r="O45" i="19"/>
  <c r="L45" i="19"/>
  <c r="N247" i="19"/>
  <c r="Q247" i="19"/>
  <c r="K247" i="19"/>
  <c r="W247" i="19"/>
  <c r="T197" i="19"/>
  <c r="Q147" i="19"/>
  <c r="Q197" i="19"/>
  <c r="N197" i="19"/>
  <c r="K147" i="19"/>
  <c r="K197" i="19"/>
  <c r="T247" i="19"/>
  <c r="N147" i="19"/>
  <c r="N97" i="19"/>
  <c r="W197" i="19"/>
  <c r="W97" i="19"/>
  <c r="W147" i="19"/>
  <c r="T147" i="19"/>
  <c r="T97" i="19"/>
  <c r="N47" i="19"/>
  <c r="Q97" i="19"/>
  <c r="K97" i="19"/>
  <c r="K47" i="19"/>
  <c r="T47" i="19"/>
  <c r="W47" i="19"/>
  <c r="Q47" i="19"/>
  <c r="O247" i="19"/>
  <c r="R247" i="19"/>
  <c r="X247" i="19"/>
  <c r="U247" i="19"/>
  <c r="U197" i="19"/>
  <c r="R197" i="19"/>
  <c r="O197" i="19"/>
  <c r="L197" i="19"/>
  <c r="L247" i="19"/>
  <c r="X197" i="19"/>
  <c r="O147" i="19"/>
  <c r="O97" i="19"/>
  <c r="L147" i="19"/>
  <c r="L97" i="19"/>
  <c r="X147" i="19"/>
  <c r="U147" i="19"/>
  <c r="X97" i="19"/>
  <c r="U47" i="19"/>
  <c r="U97" i="19"/>
  <c r="O47" i="19"/>
  <c r="R147" i="19"/>
  <c r="R97" i="19"/>
  <c r="X47" i="19"/>
  <c r="L47" i="19"/>
  <c r="R47" i="19"/>
  <c r="K245" i="19"/>
  <c r="W245" i="19"/>
  <c r="T245" i="19"/>
  <c r="Q245" i="19"/>
  <c r="N245" i="19"/>
  <c r="Q195" i="19"/>
  <c r="N145" i="19"/>
  <c r="N195" i="19"/>
  <c r="K145" i="19"/>
  <c r="K195" i="19"/>
  <c r="T145" i="19"/>
  <c r="K95" i="19"/>
  <c r="Q145" i="19"/>
  <c r="W95" i="19"/>
  <c r="W195" i="19"/>
  <c r="T195" i="19"/>
  <c r="Q45" i="19"/>
  <c r="T95" i="19"/>
  <c r="Q95" i="19"/>
  <c r="W145" i="19"/>
  <c r="K45" i="19"/>
  <c r="N45" i="19"/>
  <c r="N95" i="19"/>
  <c r="T45" i="19"/>
  <c r="W45" i="19"/>
  <c r="AA31" i="1"/>
  <c r="AA32" i="1" s="1"/>
  <c r="AA33" i="1" s="1"/>
  <c r="AB33" i="1" s="1"/>
  <c r="AB38" i="1"/>
  <c r="AC38" i="1"/>
  <c r="AB37" i="1"/>
  <c r="AC37" i="1"/>
  <c r="AB39" i="1"/>
  <c r="AC39" i="1"/>
  <c r="AB28" i="1"/>
  <c r="AC28" i="1"/>
  <c r="AB18" i="1"/>
  <c r="AC18" i="1"/>
  <c r="AB17" i="1"/>
  <c r="AC17" i="1"/>
  <c r="AB16" i="1"/>
  <c r="AC16" i="1"/>
  <c r="T8" i="1"/>
  <c r="W8" i="1"/>
  <c r="T9" i="1"/>
  <c r="T7" i="1"/>
  <c r="AC13" i="1" l="1"/>
  <c r="AB13" i="1"/>
  <c r="AC14" i="1"/>
  <c r="AB14" i="1"/>
  <c r="K213" i="19"/>
  <c r="T213" i="19"/>
  <c r="N213" i="19"/>
  <c r="Q163" i="19"/>
  <c r="W213" i="19"/>
  <c r="Q213" i="19"/>
  <c r="K163" i="19"/>
  <c r="N113" i="19"/>
  <c r="W163" i="19"/>
  <c r="K63" i="19"/>
  <c r="K113" i="19"/>
  <c r="T163" i="19"/>
  <c r="W63" i="19"/>
  <c r="N163" i="19"/>
  <c r="Q63" i="19"/>
  <c r="Q13" i="19"/>
  <c r="W113" i="19"/>
  <c r="N63" i="19"/>
  <c r="T113" i="19"/>
  <c r="Q113" i="19"/>
  <c r="K13" i="19"/>
  <c r="T63" i="19"/>
  <c r="T13" i="19"/>
  <c r="N13" i="19"/>
  <c r="W13" i="19"/>
  <c r="N234" i="19"/>
  <c r="K234" i="19"/>
  <c r="T234" i="19"/>
  <c r="W184" i="19"/>
  <c r="T134" i="19"/>
  <c r="T184" i="19"/>
  <c r="W234" i="19"/>
  <c r="Q234" i="19"/>
  <c r="Q184" i="19"/>
  <c r="N134" i="19"/>
  <c r="N184" i="19"/>
  <c r="K184" i="19"/>
  <c r="W134" i="19"/>
  <c r="Q84" i="19"/>
  <c r="Q134" i="19"/>
  <c r="K134" i="19"/>
  <c r="W84" i="19"/>
  <c r="T84" i="19"/>
  <c r="N84" i="19"/>
  <c r="T34" i="19"/>
  <c r="K84" i="19"/>
  <c r="Q34" i="19"/>
  <c r="W34" i="19"/>
  <c r="N34" i="19"/>
  <c r="K34" i="19"/>
  <c r="K220" i="19"/>
  <c r="W220" i="19"/>
  <c r="W170" i="19"/>
  <c r="T220" i="19"/>
  <c r="Q220" i="19"/>
  <c r="T170" i="19"/>
  <c r="N220" i="19"/>
  <c r="Q170" i="19"/>
  <c r="T70" i="19"/>
  <c r="T120" i="19"/>
  <c r="N170" i="19"/>
  <c r="Q70" i="19"/>
  <c r="K170" i="19"/>
  <c r="N70" i="19"/>
  <c r="W120" i="19"/>
  <c r="K70" i="19"/>
  <c r="Q120" i="19"/>
  <c r="T20" i="19"/>
  <c r="N120" i="19"/>
  <c r="K120" i="19"/>
  <c r="N20" i="19"/>
  <c r="Q20" i="19"/>
  <c r="K20" i="19"/>
  <c r="W20" i="19"/>
  <c r="W70" i="19"/>
  <c r="R220" i="19"/>
  <c r="O220" i="19"/>
  <c r="L220" i="19"/>
  <c r="U220" i="19"/>
  <c r="X170" i="19"/>
  <c r="X220" i="19"/>
  <c r="R170" i="19"/>
  <c r="U170" i="19"/>
  <c r="U120" i="19"/>
  <c r="O170" i="19"/>
  <c r="R70" i="19"/>
  <c r="R120" i="19"/>
  <c r="L170" i="19"/>
  <c r="O70" i="19"/>
  <c r="O120" i="19"/>
  <c r="X120" i="19"/>
  <c r="L70" i="19"/>
  <c r="O20" i="19"/>
  <c r="L120" i="19"/>
  <c r="L20" i="19"/>
  <c r="X70" i="19"/>
  <c r="R20" i="19"/>
  <c r="X20" i="19"/>
  <c r="U20" i="19"/>
  <c r="U70" i="19"/>
  <c r="Q214" i="19"/>
  <c r="N214" i="19"/>
  <c r="K214" i="19"/>
  <c r="Q164" i="19"/>
  <c r="N164" i="19"/>
  <c r="T214" i="19"/>
  <c r="W164" i="19"/>
  <c r="K164" i="19"/>
  <c r="N64" i="19"/>
  <c r="N114" i="19"/>
  <c r="K64" i="19"/>
  <c r="T164" i="19"/>
  <c r="Q14" i="19"/>
  <c r="Q114" i="19"/>
  <c r="K114" i="19"/>
  <c r="W64" i="19"/>
  <c r="W214" i="19"/>
  <c r="T64" i="19"/>
  <c r="N14" i="19"/>
  <c r="T14" i="19"/>
  <c r="K14" i="19"/>
  <c r="W114" i="19"/>
  <c r="W14" i="19"/>
  <c r="Q64" i="19"/>
  <c r="T114" i="19"/>
  <c r="T217" i="19"/>
  <c r="N217" i="19"/>
  <c r="K217" i="19"/>
  <c r="T167" i="19"/>
  <c r="Q167" i="19"/>
  <c r="Q217" i="19"/>
  <c r="Q67" i="19"/>
  <c r="K167" i="19"/>
  <c r="Q117" i="19"/>
  <c r="N67" i="19"/>
  <c r="K67" i="19"/>
  <c r="W167" i="19"/>
  <c r="N117" i="19"/>
  <c r="K117" i="19"/>
  <c r="W67" i="19"/>
  <c r="N167" i="19"/>
  <c r="W217" i="19"/>
  <c r="T117" i="19"/>
  <c r="K17" i="19"/>
  <c r="T67" i="19"/>
  <c r="Q17" i="19"/>
  <c r="N17" i="19"/>
  <c r="T17" i="19"/>
  <c r="W117" i="19"/>
  <c r="W17" i="19"/>
  <c r="W228" i="19"/>
  <c r="T228" i="19"/>
  <c r="N228" i="19"/>
  <c r="Q178" i="19"/>
  <c r="N128" i="19"/>
  <c r="Q228" i="19"/>
  <c r="N178" i="19"/>
  <c r="K228" i="19"/>
  <c r="K178" i="19"/>
  <c r="K78" i="19"/>
  <c r="W78" i="19"/>
  <c r="W178" i="19"/>
  <c r="T128" i="19"/>
  <c r="T178" i="19"/>
  <c r="W128" i="19"/>
  <c r="W28" i="19"/>
  <c r="T78" i="19"/>
  <c r="Q128" i="19"/>
  <c r="Q78" i="19"/>
  <c r="K128" i="19"/>
  <c r="Q28" i="19"/>
  <c r="T28" i="19"/>
  <c r="K28" i="19"/>
  <c r="N28" i="19"/>
  <c r="N78" i="19"/>
  <c r="O217" i="19"/>
  <c r="L217" i="19"/>
  <c r="X217" i="19"/>
  <c r="R217" i="19"/>
  <c r="U167" i="19"/>
  <c r="O167" i="19"/>
  <c r="L167" i="19"/>
  <c r="R117" i="19"/>
  <c r="O67" i="19"/>
  <c r="O117" i="19"/>
  <c r="L67" i="19"/>
  <c r="L117" i="19"/>
  <c r="X167" i="19"/>
  <c r="X17" i="19"/>
  <c r="X67" i="19"/>
  <c r="R167" i="19"/>
  <c r="R17" i="19"/>
  <c r="X117" i="19"/>
  <c r="U67" i="19"/>
  <c r="L17" i="19"/>
  <c r="R67" i="19"/>
  <c r="U217" i="19"/>
  <c r="O17" i="19"/>
  <c r="U117" i="19"/>
  <c r="U17" i="19"/>
  <c r="X242" i="19"/>
  <c r="U242" i="19"/>
  <c r="R242" i="19"/>
  <c r="O242" i="19"/>
  <c r="L242" i="19"/>
  <c r="O192" i="19"/>
  <c r="L142" i="19"/>
  <c r="L192" i="19"/>
  <c r="X142" i="19"/>
  <c r="X192" i="19"/>
  <c r="U192" i="19"/>
  <c r="U142" i="19"/>
  <c r="X92" i="19"/>
  <c r="R142" i="19"/>
  <c r="R192" i="19"/>
  <c r="U92" i="19"/>
  <c r="O142" i="19"/>
  <c r="R92" i="19"/>
  <c r="X42" i="19"/>
  <c r="O92" i="19"/>
  <c r="L92" i="19"/>
  <c r="U42" i="19"/>
  <c r="L42" i="19"/>
  <c r="R42" i="19"/>
  <c r="O42" i="19"/>
  <c r="L214" i="19"/>
  <c r="U214" i="19"/>
  <c r="O214" i="19"/>
  <c r="R164" i="19"/>
  <c r="L164" i="19"/>
  <c r="X214" i="19"/>
  <c r="O114" i="19"/>
  <c r="L64" i="19"/>
  <c r="L114" i="19"/>
  <c r="X64" i="19"/>
  <c r="X164" i="19"/>
  <c r="U164" i="19"/>
  <c r="R114" i="19"/>
  <c r="U14" i="19"/>
  <c r="O164" i="19"/>
  <c r="U64" i="19"/>
  <c r="O14" i="19"/>
  <c r="R214" i="19"/>
  <c r="X114" i="19"/>
  <c r="O64" i="19"/>
  <c r="X14" i="19"/>
  <c r="R14" i="19"/>
  <c r="L14" i="19"/>
  <c r="R64" i="19"/>
  <c r="U114" i="19"/>
  <c r="W242" i="19"/>
  <c r="Q242" i="19"/>
  <c r="N242" i="19"/>
  <c r="K242" i="19"/>
  <c r="N192" i="19"/>
  <c r="K142" i="19"/>
  <c r="K192" i="19"/>
  <c r="W192" i="19"/>
  <c r="T242" i="19"/>
  <c r="W142" i="19"/>
  <c r="T142" i="19"/>
  <c r="T192" i="19"/>
  <c r="W92" i="19"/>
  <c r="Q142" i="19"/>
  <c r="Q192" i="19"/>
  <c r="T92" i="19"/>
  <c r="N142" i="19"/>
  <c r="T42" i="19"/>
  <c r="N42" i="19"/>
  <c r="Q92" i="19"/>
  <c r="W42" i="19"/>
  <c r="N92" i="19"/>
  <c r="K92" i="19"/>
  <c r="Q42" i="19"/>
  <c r="K42" i="19"/>
  <c r="T218" i="19"/>
  <c r="W218" i="19"/>
  <c r="Q218" i="19"/>
  <c r="Q168" i="19"/>
  <c r="N218" i="19"/>
  <c r="K218" i="19"/>
  <c r="K168" i="19"/>
  <c r="W168" i="19"/>
  <c r="Q68" i="19"/>
  <c r="T168" i="19"/>
  <c r="Q118" i="19"/>
  <c r="N168" i="19"/>
  <c r="N118" i="19"/>
  <c r="T68" i="19"/>
  <c r="N68" i="19"/>
  <c r="W118" i="19"/>
  <c r="K68" i="19"/>
  <c r="T118" i="19"/>
  <c r="K118" i="19"/>
  <c r="K18" i="19"/>
  <c r="N18" i="19"/>
  <c r="W68" i="19"/>
  <c r="Q18" i="19"/>
  <c r="T18" i="19"/>
  <c r="W18" i="19"/>
  <c r="R237" i="19"/>
  <c r="L237" i="19"/>
  <c r="X237" i="19"/>
  <c r="X187" i="19"/>
  <c r="U187" i="19"/>
  <c r="R187" i="19"/>
  <c r="U237" i="19"/>
  <c r="L137" i="19"/>
  <c r="U87" i="19"/>
  <c r="R87" i="19"/>
  <c r="O237" i="19"/>
  <c r="O187" i="19"/>
  <c r="O87" i="19"/>
  <c r="L187" i="19"/>
  <c r="U137" i="19"/>
  <c r="R137" i="19"/>
  <c r="O37" i="19"/>
  <c r="X87" i="19"/>
  <c r="X137" i="19"/>
  <c r="L37" i="19"/>
  <c r="L87" i="19"/>
  <c r="O137" i="19"/>
  <c r="R37" i="19"/>
  <c r="U37" i="19"/>
  <c r="X37" i="19"/>
  <c r="T240" i="19"/>
  <c r="Q240" i="19"/>
  <c r="N240" i="19"/>
  <c r="K240" i="19"/>
  <c r="N190" i="19"/>
  <c r="W240" i="19"/>
  <c r="K190" i="19"/>
  <c r="W190" i="19"/>
  <c r="T140" i="19"/>
  <c r="T190" i="19"/>
  <c r="Q190" i="19"/>
  <c r="K140" i="19"/>
  <c r="W90" i="19"/>
  <c r="W140" i="19"/>
  <c r="N140" i="19"/>
  <c r="Q40" i="19"/>
  <c r="T90" i="19"/>
  <c r="T40" i="19"/>
  <c r="Q90" i="19"/>
  <c r="N90" i="19"/>
  <c r="Q140" i="19"/>
  <c r="N40" i="19"/>
  <c r="K40" i="19"/>
  <c r="W40" i="19"/>
  <c r="K90" i="19"/>
  <c r="W243" i="19"/>
  <c r="T243" i="19"/>
  <c r="Q243" i="19"/>
  <c r="N243" i="19"/>
  <c r="Q193" i="19"/>
  <c r="N193" i="19"/>
  <c r="K193" i="19"/>
  <c r="W143" i="19"/>
  <c r="W193" i="19"/>
  <c r="K243" i="19"/>
  <c r="T193" i="19"/>
  <c r="K93" i="19"/>
  <c r="T143" i="19"/>
  <c r="N143" i="19"/>
  <c r="N93" i="19"/>
  <c r="Q143" i="19"/>
  <c r="W43" i="19"/>
  <c r="K143" i="19"/>
  <c r="W93" i="19"/>
  <c r="T93" i="19"/>
  <c r="Q43" i="19"/>
  <c r="N43" i="19"/>
  <c r="K43" i="19"/>
  <c r="Q93" i="19"/>
  <c r="T43" i="19"/>
  <c r="O233" i="19"/>
  <c r="L233" i="19"/>
  <c r="X233" i="19"/>
  <c r="U233" i="19"/>
  <c r="R233" i="19"/>
  <c r="U183" i="19"/>
  <c r="R133" i="19"/>
  <c r="O133" i="19"/>
  <c r="O183" i="19"/>
  <c r="X183" i="19"/>
  <c r="L133" i="19"/>
  <c r="O83" i="19"/>
  <c r="R183" i="19"/>
  <c r="L183" i="19"/>
  <c r="L83" i="19"/>
  <c r="U83" i="19"/>
  <c r="X33" i="19"/>
  <c r="X133" i="19"/>
  <c r="R83" i="19"/>
  <c r="U133" i="19"/>
  <c r="R33" i="19"/>
  <c r="O33" i="19"/>
  <c r="U33" i="19"/>
  <c r="X83" i="19"/>
  <c r="L33" i="19"/>
  <c r="O234" i="19"/>
  <c r="X234" i="19"/>
  <c r="U234" i="19"/>
  <c r="X184" i="19"/>
  <c r="U184" i="19"/>
  <c r="R234" i="19"/>
  <c r="R184" i="19"/>
  <c r="L234" i="19"/>
  <c r="O184" i="19"/>
  <c r="X134" i="19"/>
  <c r="L184" i="19"/>
  <c r="R84" i="19"/>
  <c r="U134" i="19"/>
  <c r="R134" i="19"/>
  <c r="O84" i="19"/>
  <c r="O134" i="19"/>
  <c r="L84" i="19"/>
  <c r="L134" i="19"/>
  <c r="R34" i="19"/>
  <c r="X84" i="19"/>
  <c r="U84" i="19"/>
  <c r="U34" i="19"/>
  <c r="X34" i="19"/>
  <c r="L34" i="19"/>
  <c r="O34" i="19"/>
  <c r="U240" i="19"/>
  <c r="O240" i="19"/>
  <c r="L240" i="19"/>
  <c r="X240" i="19"/>
  <c r="L190" i="19"/>
  <c r="R240" i="19"/>
  <c r="X190" i="19"/>
  <c r="U190" i="19"/>
  <c r="L140" i="19"/>
  <c r="X90" i="19"/>
  <c r="U90" i="19"/>
  <c r="X140" i="19"/>
  <c r="R90" i="19"/>
  <c r="U140" i="19"/>
  <c r="R190" i="19"/>
  <c r="R140" i="19"/>
  <c r="O190" i="19"/>
  <c r="L40" i="19"/>
  <c r="U40" i="19"/>
  <c r="O90" i="19"/>
  <c r="O140" i="19"/>
  <c r="X40" i="19"/>
  <c r="R40" i="19"/>
  <c r="L90" i="19"/>
  <c r="O40" i="19"/>
  <c r="W212" i="19"/>
  <c r="T212" i="19"/>
  <c r="N212" i="19"/>
  <c r="Q212" i="19"/>
  <c r="K212" i="19"/>
  <c r="K162" i="19"/>
  <c r="Q162" i="19"/>
  <c r="N162" i="19"/>
  <c r="K62" i="19"/>
  <c r="K112" i="19"/>
  <c r="W62" i="19"/>
  <c r="W112" i="19"/>
  <c r="W162" i="19"/>
  <c r="T112" i="19"/>
  <c r="W12" i="19"/>
  <c r="Q112" i="19"/>
  <c r="N112" i="19"/>
  <c r="Q12" i="19"/>
  <c r="T162" i="19"/>
  <c r="N12" i="19"/>
  <c r="K12" i="19"/>
  <c r="T12" i="19"/>
  <c r="T62" i="19"/>
  <c r="Q62" i="19"/>
  <c r="N62" i="19"/>
  <c r="O228" i="19"/>
  <c r="U228" i="19"/>
  <c r="R228" i="19"/>
  <c r="O178" i="19"/>
  <c r="L228" i="19"/>
  <c r="L178" i="19"/>
  <c r="X128" i="19"/>
  <c r="U178" i="19"/>
  <c r="L78" i="19"/>
  <c r="X178" i="19"/>
  <c r="U128" i="19"/>
  <c r="R178" i="19"/>
  <c r="X228" i="19"/>
  <c r="X78" i="19"/>
  <c r="U78" i="19"/>
  <c r="R128" i="19"/>
  <c r="R78" i="19"/>
  <c r="O128" i="19"/>
  <c r="L128" i="19"/>
  <c r="R28" i="19"/>
  <c r="O78" i="19"/>
  <c r="X28" i="19"/>
  <c r="L28" i="19"/>
  <c r="U28" i="19"/>
  <c r="O28" i="19"/>
  <c r="W241" i="19"/>
  <c r="T241" i="19"/>
  <c r="Q241" i="19"/>
  <c r="N241" i="19"/>
  <c r="K241" i="19"/>
  <c r="N191" i="19"/>
  <c r="K141" i="19"/>
  <c r="K191" i="19"/>
  <c r="W141" i="19"/>
  <c r="W191" i="19"/>
  <c r="T191" i="19"/>
  <c r="Q141" i="19"/>
  <c r="N141" i="19"/>
  <c r="W91" i="19"/>
  <c r="T91" i="19"/>
  <c r="Q191" i="19"/>
  <c r="N91" i="19"/>
  <c r="T41" i="19"/>
  <c r="K91" i="19"/>
  <c r="N41" i="19"/>
  <c r="T141" i="19"/>
  <c r="W41" i="19"/>
  <c r="Q91" i="19"/>
  <c r="Q41" i="19"/>
  <c r="K41" i="19"/>
  <c r="O212" i="19"/>
  <c r="L212" i="19"/>
  <c r="O162" i="19"/>
  <c r="L162" i="19"/>
  <c r="U162" i="19"/>
  <c r="X212" i="19"/>
  <c r="R162" i="19"/>
  <c r="U212" i="19"/>
  <c r="L62" i="19"/>
  <c r="R212" i="19"/>
  <c r="L112" i="19"/>
  <c r="X112" i="19"/>
  <c r="X162" i="19"/>
  <c r="U112" i="19"/>
  <c r="R112" i="19"/>
  <c r="O112" i="19"/>
  <c r="R12" i="19"/>
  <c r="X62" i="19"/>
  <c r="O12" i="19"/>
  <c r="U12" i="19"/>
  <c r="U62" i="19"/>
  <c r="L12" i="19"/>
  <c r="R62" i="19"/>
  <c r="X12" i="19"/>
  <c r="O62" i="19"/>
  <c r="W215" i="19"/>
  <c r="Q215" i="19"/>
  <c r="T215" i="19"/>
  <c r="N165" i="19"/>
  <c r="N215" i="19"/>
  <c r="K215" i="19"/>
  <c r="W165" i="19"/>
  <c r="N65" i="19"/>
  <c r="T165" i="19"/>
  <c r="N115" i="19"/>
  <c r="Q165" i="19"/>
  <c r="K115" i="19"/>
  <c r="K165" i="19"/>
  <c r="Q65" i="19"/>
  <c r="W115" i="19"/>
  <c r="K65" i="19"/>
  <c r="N15" i="19"/>
  <c r="T115" i="19"/>
  <c r="Q115" i="19"/>
  <c r="T15" i="19"/>
  <c r="W15" i="19"/>
  <c r="K15" i="19"/>
  <c r="W65" i="19"/>
  <c r="T65" i="19"/>
  <c r="Q15" i="19"/>
  <c r="U218" i="19"/>
  <c r="X218" i="19"/>
  <c r="U168" i="19"/>
  <c r="R218" i="19"/>
  <c r="R168" i="19"/>
  <c r="O218" i="19"/>
  <c r="L218" i="19"/>
  <c r="X168" i="19"/>
  <c r="R68" i="19"/>
  <c r="R118" i="19"/>
  <c r="O68" i="19"/>
  <c r="O168" i="19"/>
  <c r="L68" i="19"/>
  <c r="L168" i="19"/>
  <c r="X118" i="19"/>
  <c r="R18" i="19"/>
  <c r="U118" i="19"/>
  <c r="O118" i="19"/>
  <c r="L118" i="19"/>
  <c r="U68" i="19"/>
  <c r="L18" i="19"/>
  <c r="O18" i="19"/>
  <c r="U18" i="19"/>
  <c r="X18" i="19"/>
  <c r="X68" i="19"/>
  <c r="N233" i="19"/>
  <c r="W233" i="19"/>
  <c r="T233" i="19"/>
  <c r="W183" i="19"/>
  <c r="T183" i="19"/>
  <c r="Q183" i="19"/>
  <c r="N183" i="19"/>
  <c r="Q233" i="19"/>
  <c r="Q133" i="19"/>
  <c r="Q83" i="19"/>
  <c r="N133" i="19"/>
  <c r="K133" i="19"/>
  <c r="N83" i="19"/>
  <c r="K183" i="19"/>
  <c r="K83" i="19"/>
  <c r="K233" i="19"/>
  <c r="W133" i="19"/>
  <c r="T83" i="19"/>
  <c r="T133" i="19"/>
  <c r="K33" i="19"/>
  <c r="N33" i="19"/>
  <c r="T33" i="19"/>
  <c r="Q33" i="19"/>
  <c r="W83" i="19"/>
  <c r="W33" i="19"/>
  <c r="L244" i="19"/>
  <c r="X244" i="19"/>
  <c r="U244" i="19"/>
  <c r="R244" i="19"/>
  <c r="O244" i="19"/>
  <c r="R194" i="19"/>
  <c r="O194" i="19"/>
  <c r="L194" i="19"/>
  <c r="X144" i="19"/>
  <c r="X194" i="19"/>
  <c r="U194" i="19"/>
  <c r="O144" i="19"/>
  <c r="L144" i="19"/>
  <c r="L94" i="19"/>
  <c r="R94" i="19"/>
  <c r="O94" i="19"/>
  <c r="R44" i="19"/>
  <c r="X44" i="19"/>
  <c r="U144" i="19"/>
  <c r="R144" i="19"/>
  <c r="O44" i="19"/>
  <c r="X94" i="19"/>
  <c r="U94" i="19"/>
  <c r="U44" i="19"/>
  <c r="L44" i="19"/>
  <c r="X213" i="19"/>
  <c r="U213" i="19"/>
  <c r="O213" i="19"/>
  <c r="R213" i="19"/>
  <c r="L163" i="19"/>
  <c r="L213" i="19"/>
  <c r="X163" i="19"/>
  <c r="L63" i="19"/>
  <c r="L113" i="19"/>
  <c r="U163" i="19"/>
  <c r="X63" i="19"/>
  <c r="R163" i="19"/>
  <c r="X113" i="19"/>
  <c r="O163" i="19"/>
  <c r="R13" i="19"/>
  <c r="U113" i="19"/>
  <c r="U13" i="19"/>
  <c r="R113" i="19"/>
  <c r="O113" i="19"/>
  <c r="U63" i="19"/>
  <c r="R63" i="19"/>
  <c r="O13" i="19"/>
  <c r="O63" i="19"/>
  <c r="X13" i="19"/>
  <c r="L13" i="19"/>
  <c r="U239" i="19"/>
  <c r="R239" i="19"/>
  <c r="O239" i="19"/>
  <c r="L239" i="19"/>
  <c r="X239" i="19"/>
  <c r="L189" i="19"/>
  <c r="X139" i="19"/>
  <c r="U139" i="19"/>
  <c r="U189" i="19"/>
  <c r="R189" i="19"/>
  <c r="U89" i="19"/>
  <c r="R139" i="19"/>
  <c r="R89" i="19"/>
  <c r="O139" i="19"/>
  <c r="X89" i="19"/>
  <c r="L139" i="19"/>
  <c r="O89" i="19"/>
  <c r="L89" i="19"/>
  <c r="X189" i="19"/>
  <c r="O39" i="19"/>
  <c r="L39" i="19"/>
  <c r="U39" i="19"/>
  <c r="R39" i="19"/>
  <c r="X39" i="19"/>
  <c r="O189" i="19"/>
  <c r="T239" i="19"/>
  <c r="N239" i="19"/>
  <c r="K239" i="19"/>
  <c r="K189" i="19"/>
  <c r="W239" i="19"/>
  <c r="Q239" i="19"/>
  <c r="W189" i="19"/>
  <c r="T189" i="19"/>
  <c r="N189" i="19"/>
  <c r="W89" i="19"/>
  <c r="W139" i="19"/>
  <c r="T139" i="19"/>
  <c r="T89" i="19"/>
  <c r="Q139" i="19"/>
  <c r="Q89" i="19"/>
  <c r="K139" i="19"/>
  <c r="N139" i="19"/>
  <c r="N89" i="19"/>
  <c r="Q39" i="19"/>
  <c r="K89" i="19"/>
  <c r="K39" i="19"/>
  <c r="N39" i="19"/>
  <c r="T39" i="19"/>
  <c r="W39" i="19"/>
  <c r="Q189" i="19"/>
  <c r="Q237" i="19"/>
  <c r="N237" i="19"/>
  <c r="K237" i="19"/>
  <c r="W237" i="19"/>
  <c r="K187" i="19"/>
  <c r="W137" i="19"/>
  <c r="W187" i="19"/>
  <c r="T187" i="19"/>
  <c r="Q137" i="19"/>
  <c r="Q187" i="19"/>
  <c r="T237" i="19"/>
  <c r="N187" i="19"/>
  <c r="K137" i="19"/>
  <c r="T87" i="19"/>
  <c r="W87" i="19"/>
  <c r="Q87" i="19"/>
  <c r="N87" i="19"/>
  <c r="W37" i="19"/>
  <c r="T137" i="19"/>
  <c r="K87" i="19"/>
  <c r="N137" i="19"/>
  <c r="K37" i="19"/>
  <c r="N37" i="19"/>
  <c r="T37" i="19"/>
  <c r="Q37" i="19"/>
  <c r="R215" i="19"/>
  <c r="X215" i="19"/>
  <c r="R165" i="19"/>
  <c r="U215" i="19"/>
  <c r="O165" i="19"/>
  <c r="O215" i="19"/>
  <c r="L215" i="19"/>
  <c r="X165" i="19"/>
  <c r="O65" i="19"/>
  <c r="U165" i="19"/>
  <c r="O115" i="19"/>
  <c r="L65" i="19"/>
  <c r="L165" i="19"/>
  <c r="U15" i="19"/>
  <c r="X115" i="19"/>
  <c r="O15" i="19"/>
  <c r="U115" i="19"/>
  <c r="X15" i="19"/>
  <c r="R115" i="19"/>
  <c r="L115" i="19"/>
  <c r="X65" i="19"/>
  <c r="U65" i="19"/>
  <c r="L15" i="19"/>
  <c r="R65" i="19"/>
  <c r="R15" i="19"/>
  <c r="T244" i="19"/>
  <c r="Q244" i="19"/>
  <c r="N244" i="19"/>
  <c r="Q194" i="19"/>
  <c r="N144" i="19"/>
  <c r="W244" i="19"/>
  <c r="N194" i="19"/>
  <c r="K244" i="19"/>
  <c r="K194" i="19"/>
  <c r="W194" i="19"/>
  <c r="K144" i="19"/>
  <c r="K94" i="19"/>
  <c r="W94" i="19"/>
  <c r="T194" i="19"/>
  <c r="T144" i="19"/>
  <c r="W44" i="19"/>
  <c r="Q94" i="19"/>
  <c r="N94" i="19"/>
  <c r="Q44" i="19"/>
  <c r="W144" i="19"/>
  <c r="K44" i="19"/>
  <c r="Q144" i="19"/>
  <c r="N44" i="19"/>
  <c r="T94" i="19"/>
  <c r="T44" i="19"/>
  <c r="U241" i="19"/>
  <c r="R241" i="19"/>
  <c r="O241" i="19"/>
  <c r="L241" i="19"/>
  <c r="O191" i="19"/>
  <c r="L191" i="19"/>
  <c r="X191" i="19"/>
  <c r="U141" i="19"/>
  <c r="U191" i="19"/>
  <c r="R191" i="19"/>
  <c r="O141" i="19"/>
  <c r="X91" i="19"/>
  <c r="X241" i="19"/>
  <c r="L141" i="19"/>
  <c r="O91" i="19"/>
  <c r="U41" i="19"/>
  <c r="L41" i="19"/>
  <c r="L91" i="19"/>
  <c r="X141" i="19"/>
  <c r="U91" i="19"/>
  <c r="X41" i="19"/>
  <c r="R41" i="19"/>
  <c r="O41" i="19"/>
  <c r="R91" i="19"/>
  <c r="R141" i="19"/>
  <c r="AC32" i="1"/>
  <c r="AB32" i="1"/>
  <c r="AC33" i="1"/>
  <c r="AF17" i="1"/>
  <c r="AF39" i="1"/>
  <c r="AF18" i="1"/>
  <c r="AF38" i="1"/>
  <c r="AA19" i="1"/>
  <c r="AA20" i="1" s="1"/>
  <c r="AA22" i="1"/>
  <c r="AA23" i="1" s="1"/>
  <c r="AA34" i="1"/>
  <c r="AA35" i="1" s="1"/>
  <c r="AA24" i="1" l="1"/>
  <c r="AB23" i="1"/>
  <c r="AC23" i="1"/>
  <c r="AA21" i="1"/>
  <c r="AC20" i="1"/>
  <c r="AB20" i="1"/>
  <c r="AA36" i="1"/>
  <c r="AB35" i="1"/>
  <c r="AC35" i="1"/>
  <c r="AC34" i="1"/>
  <c r="AB34" i="1"/>
  <c r="AC22" i="1"/>
  <c r="AB22" i="1"/>
  <c r="AC31" i="1"/>
  <c r="AB31" i="1"/>
  <c r="AC19" i="1"/>
  <c r="AB19" i="1"/>
  <c r="AA10" i="1"/>
  <c r="AA11" i="1" s="1"/>
  <c r="K7" i="1"/>
  <c r="N223" i="19" l="1"/>
  <c r="K223" i="19"/>
  <c r="K173" i="19"/>
  <c r="W173" i="19"/>
  <c r="W223" i="19"/>
  <c r="T223" i="19"/>
  <c r="Q223" i="19"/>
  <c r="K123" i="19"/>
  <c r="W73" i="19"/>
  <c r="T173" i="19"/>
  <c r="T73" i="19"/>
  <c r="Q173" i="19"/>
  <c r="W123" i="19"/>
  <c r="Q73" i="19"/>
  <c r="N173" i="19"/>
  <c r="N73" i="19"/>
  <c r="K73" i="19"/>
  <c r="Q23" i="19"/>
  <c r="T123" i="19"/>
  <c r="Q123" i="19"/>
  <c r="N123" i="19"/>
  <c r="W23" i="19"/>
  <c r="N23" i="19"/>
  <c r="K23" i="19"/>
  <c r="T23" i="19"/>
  <c r="T222" i="19"/>
  <c r="Q222" i="19"/>
  <c r="N222" i="19"/>
  <c r="W222" i="19"/>
  <c r="W122" i="19"/>
  <c r="T122" i="19"/>
  <c r="T172" i="19"/>
  <c r="K222" i="19"/>
  <c r="N172" i="19"/>
  <c r="T72" i="19"/>
  <c r="K172" i="19"/>
  <c r="Q72" i="19"/>
  <c r="Q122" i="19"/>
  <c r="W172" i="19"/>
  <c r="N122" i="19"/>
  <c r="W22" i="19"/>
  <c r="K122" i="19"/>
  <c r="W72" i="19"/>
  <c r="N72" i="19"/>
  <c r="T22" i="19"/>
  <c r="K72" i="19"/>
  <c r="K22" i="19"/>
  <c r="Q172" i="19"/>
  <c r="Q22" i="19"/>
  <c r="N22" i="19"/>
  <c r="K229" i="19"/>
  <c r="T229" i="19"/>
  <c r="N229" i="19"/>
  <c r="Q179" i="19"/>
  <c r="N129" i="19"/>
  <c r="K129" i="19"/>
  <c r="W229" i="19"/>
  <c r="K179" i="19"/>
  <c r="Q229" i="19"/>
  <c r="W179" i="19"/>
  <c r="Q129" i="19"/>
  <c r="T179" i="19"/>
  <c r="K79" i="19"/>
  <c r="N179" i="19"/>
  <c r="W79" i="19"/>
  <c r="Q29" i="19"/>
  <c r="T79" i="19"/>
  <c r="W29" i="19"/>
  <c r="N79" i="19"/>
  <c r="W129" i="19"/>
  <c r="T29" i="19"/>
  <c r="T129" i="19"/>
  <c r="K29" i="19"/>
  <c r="Q79" i="19"/>
  <c r="N29" i="19"/>
  <c r="N232" i="19"/>
  <c r="K232" i="19"/>
  <c r="W232" i="19"/>
  <c r="T232" i="19"/>
  <c r="Q232" i="19"/>
  <c r="T182" i="19"/>
  <c r="Q132" i="19"/>
  <c r="N132" i="19"/>
  <c r="N182" i="19"/>
  <c r="N82" i="19"/>
  <c r="K82" i="19"/>
  <c r="W132" i="19"/>
  <c r="W182" i="19"/>
  <c r="Q182" i="19"/>
  <c r="K182" i="19"/>
  <c r="T132" i="19"/>
  <c r="N32" i="19"/>
  <c r="W82" i="19"/>
  <c r="T82" i="19"/>
  <c r="K32" i="19"/>
  <c r="T32" i="19"/>
  <c r="K132" i="19"/>
  <c r="W32" i="19"/>
  <c r="Q32" i="19"/>
  <c r="Q82" i="19"/>
  <c r="T238" i="19"/>
  <c r="Q238" i="19"/>
  <c r="N238" i="19"/>
  <c r="K238" i="19"/>
  <c r="W238" i="19"/>
  <c r="K188" i="19"/>
  <c r="W138" i="19"/>
  <c r="T138" i="19"/>
  <c r="T188" i="19"/>
  <c r="Q188" i="19"/>
  <c r="W188" i="19"/>
  <c r="Q138" i="19"/>
  <c r="N188" i="19"/>
  <c r="T88" i="19"/>
  <c r="N138" i="19"/>
  <c r="Q88" i="19"/>
  <c r="K138" i="19"/>
  <c r="K88" i="19"/>
  <c r="W38" i="19"/>
  <c r="W88" i="19"/>
  <c r="N88" i="19"/>
  <c r="N38" i="19"/>
  <c r="T38" i="19"/>
  <c r="Q38" i="19"/>
  <c r="K38" i="19"/>
  <c r="Q219" i="19"/>
  <c r="N219" i="19"/>
  <c r="K219" i="19"/>
  <c r="T219" i="19"/>
  <c r="W169" i="19"/>
  <c r="Q169" i="19"/>
  <c r="T119" i="19"/>
  <c r="Q69" i="19"/>
  <c r="Q119" i="19"/>
  <c r="N69" i="19"/>
  <c r="N119" i="19"/>
  <c r="T169" i="19"/>
  <c r="W219" i="19"/>
  <c r="K119" i="19"/>
  <c r="N169" i="19"/>
  <c r="W69" i="19"/>
  <c r="K169" i="19"/>
  <c r="T19" i="19"/>
  <c r="T69" i="19"/>
  <c r="W119" i="19"/>
  <c r="K69" i="19"/>
  <c r="N19" i="19"/>
  <c r="Q19" i="19"/>
  <c r="W19" i="19"/>
  <c r="K19" i="19"/>
  <c r="AF35" i="1"/>
  <c r="AC36" i="1"/>
  <c r="AB36" i="1"/>
  <c r="AF20" i="1"/>
  <c r="AF23" i="1"/>
  <c r="AA12" i="1"/>
  <c r="AB11" i="1"/>
  <c r="AC11" i="1"/>
  <c r="AB24" i="1"/>
  <c r="AC24" i="1"/>
  <c r="AB21" i="1"/>
  <c r="AC21" i="1"/>
  <c r="AC10" i="1"/>
  <c r="AB10" i="1"/>
  <c r="L7" i="1"/>
  <c r="B221" i="13" a="1"/>
  <c r="X222" i="19" l="1"/>
  <c r="X122" i="19"/>
  <c r="U222" i="19"/>
  <c r="R222" i="19"/>
  <c r="O222" i="19"/>
  <c r="U172" i="19"/>
  <c r="L222" i="19"/>
  <c r="O172" i="19"/>
  <c r="U72" i="19"/>
  <c r="L172" i="19"/>
  <c r="U122" i="19"/>
  <c r="R122" i="19"/>
  <c r="X172" i="19"/>
  <c r="O122" i="19"/>
  <c r="L122" i="19"/>
  <c r="R72" i="19"/>
  <c r="O72" i="19"/>
  <c r="U22" i="19"/>
  <c r="X22" i="19"/>
  <c r="L22" i="19"/>
  <c r="L72" i="19"/>
  <c r="R22" i="19"/>
  <c r="X72" i="19"/>
  <c r="R172" i="19"/>
  <c r="O22" i="19"/>
  <c r="X232" i="19"/>
  <c r="R232" i="19"/>
  <c r="L232" i="19"/>
  <c r="U182" i="19"/>
  <c r="R132" i="19"/>
  <c r="R182" i="19"/>
  <c r="O182" i="19"/>
  <c r="L132" i="19"/>
  <c r="L182" i="19"/>
  <c r="U232" i="19"/>
  <c r="O82" i="19"/>
  <c r="X132" i="19"/>
  <c r="X182" i="19"/>
  <c r="X32" i="19"/>
  <c r="O232" i="19"/>
  <c r="X82" i="19"/>
  <c r="U132" i="19"/>
  <c r="O132" i="19"/>
  <c r="U82" i="19"/>
  <c r="O32" i="19"/>
  <c r="U32" i="19"/>
  <c r="R32" i="19"/>
  <c r="L32" i="19"/>
  <c r="R82" i="19"/>
  <c r="L82" i="19"/>
  <c r="W221" i="19"/>
  <c r="N221" i="19"/>
  <c r="K221" i="19"/>
  <c r="T171" i="19"/>
  <c r="N171" i="19"/>
  <c r="T71" i="19"/>
  <c r="T121" i="19"/>
  <c r="W171" i="19"/>
  <c r="Q121" i="19"/>
  <c r="T221" i="19"/>
  <c r="Q171" i="19"/>
  <c r="Q221" i="19"/>
  <c r="K171" i="19"/>
  <c r="W71" i="19"/>
  <c r="Q71" i="19"/>
  <c r="N71" i="19"/>
  <c r="W21" i="19"/>
  <c r="W121" i="19"/>
  <c r="N121" i="19"/>
  <c r="Q21" i="19"/>
  <c r="N21" i="19"/>
  <c r="T21" i="19"/>
  <c r="K21" i="19"/>
  <c r="K71" i="19"/>
  <c r="K121" i="19"/>
  <c r="U223" i="19"/>
  <c r="R223" i="19"/>
  <c r="O223" i="19"/>
  <c r="X223" i="19"/>
  <c r="L223" i="19"/>
  <c r="X123" i="19"/>
  <c r="U123" i="19"/>
  <c r="U173" i="19"/>
  <c r="X173" i="19"/>
  <c r="U73" i="19"/>
  <c r="R173" i="19"/>
  <c r="R73" i="19"/>
  <c r="O173" i="19"/>
  <c r="L173" i="19"/>
  <c r="O73" i="19"/>
  <c r="L23" i="19"/>
  <c r="L73" i="19"/>
  <c r="R123" i="19"/>
  <c r="O123" i="19"/>
  <c r="X23" i="19"/>
  <c r="L123" i="19"/>
  <c r="X73" i="19"/>
  <c r="O23" i="19"/>
  <c r="R23" i="19"/>
  <c r="U23" i="19"/>
  <c r="X229" i="19"/>
  <c r="U229" i="19"/>
  <c r="O229" i="19"/>
  <c r="R179" i="19"/>
  <c r="O129" i="19"/>
  <c r="O179" i="19"/>
  <c r="L179" i="19"/>
  <c r="R229" i="19"/>
  <c r="L229" i="19"/>
  <c r="U179" i="19"/>
  <c r="L79" i="19"/>
  <c r="L129" i="19"/>
  <c r="X79" i="19"/>
  <c r="U129" i="19"/>
  <c r="R129" i="19"/>
  <c r="X179" i="19"/>
  <c r="R29" i="19"/>
  <c r="U29" i="19"/>
  <c r="U79" i="19"/>
  <c r="X129" i="19"/>
  <c r="R79" i="19"/>
  <c r="O29" i="19"/>
  <c r="X29" i="19"/>
  <c r="L29" i="19"/>
  <c r="O79" i="19"/>
  <c r="R238" i="19"/>
  <c r="O238" i="19"/>
  <c r="L238" i="19"/>
  <c r="X238" i="19"/>
  <c r="L188" i="19"/>
  <c r="X138" i="19"/>
  <c r="X188" i="19"/>
  <c r="U188" i="19"/>
  <c r="U238" i="19"/>
  <c r="R138" i="19"/>
  <c r="R188" i="19"/>
  <c r="O188" i="19"/>
  <c r="U88" i="19"/>
  <c r="O138" i="19"/>
  <c r="L138" i="19"/>
  <c r="U138" i="19"/>
  <c r="L38" i="19"/>
  <c r="X88" i="19"/>
  <c r="R88" i="19"/>
  <c r="O38" i="19"/>
  <c r="X38" i="19"/>
  <c r="U38" i="19"/>
  <c r="R38" i="19"/>
  <c r="O88" i="19"/>
  <c r="L88" i="19"/>
  <c r="U219" i="19"/>
  <c r="O219" i="19"/>
  <c r="L219" i="19"/>
  <c r="R169" i="19"/>
  <c r="X219" i="19"/>
  <c r="L169" i="19"/>
  <c r="R69" i="19"/>
  <c r="R119" i="19"/>
  <c r="O119" i="19"/>
  <c r="X169" i="19"/>
  <c r="U169" i="19"/>
  <c r="R219" i="19"/>
  <c r="O169" i="19"/>
  <c r="R19" i="19"/>
  <c r="X69" i="19"/>
  <c r="U69" i="19"/>
  <c r="O19" i="19"/>
  <c r="X119" i="19"/>
  <c r="L69" i="19"/>
  <c r="L19" i="19"/>
  <c r="U19" i="19"/>
  <c r="X19" i="19"/>
  <c r="U119" i="19"/>
  <c r="O69" i="19"/>
  <c r="L119" i="19"/>
  <c r="AA8" i="1"/>
  <c r="AA9" i="1" s="1"/>
  <c r="AA7" i="1"/>
  <c r="W209" i="19"/>
  <c r="T209" i="19"/>
  <c r="Q209" i="19"/>
  <c r="K209" i="19"/>
  <c r="W159" i="19"/>
  <c r="N209" i="19"/>
  <c r="K159" i="19"/>
  <c r="W109" i="19"/>
  <c r="T109" i="19"/>
  <c r="T159" i="19"/>
  <c r="Q159" i="19"/>
  <c r="N159" i="19"/>
  <c r="N109" i="19"/>
  <c r="T9" i="19"/>
  <c r="K109" i="19"/>
  <c r="N9" i="19"/>
  <c r="W59" i="19"/>
  <c r="T59" i="19"/>
  <c r="Q9" i="19"/>
  <c r="Q59" i="19"/>
  <c r="N59" i="19"/>
  <c r="K9" i="19"/>
  <c r="K59" i="19"/>
  <c r="Q109" i="19"/>
  <c r="W9" i="19"/>
  <c r="AF11" i="1"/>
  <c r="AF36" i="1"/>
  <c r="AF21" i="1"/>
  <c r="AB12" i="1"/>
  <c r="AC12" i="1"/>
  <c r="AF24" i="1"/>
  <c r="B221" i="13"/>
  <c r="L209" i="19" l="1"/>
  <c r="L159" i="19"/>
  <c r="X209" i="19"/>
  <c r="X159" i="19"/>
  <c r="U209" i="19"/>
  <c r="R209" i="19"/>
  <c r="R159" i="19"/>
  <c r="X109" i="19"/>
  <c r="O209" i="19"/>
  <c r="U109" i="19"/>
  <c r="O159" i="19"/>
  <c r="O109" i="19"/>
  <c r="U59" i="19"/>
  <c r="U9" i="19"/>
  <c r="L109" i="19"/>
  <c r="R59" i="19"/>
  <c r="O59" i="19"/>
  <c r="X59" i="19"/>
  <c r="O9" i="19"/>
  <c r="X9" i="19"/>
  <c r="U159" i="19"/>
  <c r="L59" i="19"/>
  <c r="R9" i="19"/>
  <c r="R109" i="19"/>
  <c r="L9" i="19"/>
  <c r="L221" i="19"/>
  <c r="X221" i="19"/>
  <c r="X171" i="19"/>
  <c r="U171" i="19"/>
  <c r="U221" i="19"/>
  <c r="R221" i="19"/>
  <c r="U71" i="19"/>
  <c r="U121" i="19"/>
  <c r="R71" i="19"/>
  <c r="R171" i="19"/>
  <c r="O71" i="19"/>
  <c r="O221" i="19"/>
  <c r="O171" i="19"/>
  <c r="L171" i="19"/>
  <c r="X71" i="19"/>
  <c r="O21" i="19"/>
  <c r="L21" i="19"/>
  <c r="X121" i="19"/>
  <c r="L71" i="19"/>
  <c r="R121" i="19"/>
  <c r="O121" i="19"/>
  <c r="U21" i="19"/>
  <c r="X21" i="19"/>
  <c r="L121" i="19"/>
  <c r="R21" i="19"/>
  <c r="K210" i="19"/>
  <c r="Q210" i="19"/>
  <c r="N160" i="19"/>
  <c r="N210" i="19"/>
  <c r="W210" i="19"/>
  <c r="T160" i="19"/>
  <c r="K110" i="19"/>
  <c r="Q160" i="19"/>
  <c r="T210" i="19"/>
  <c r="K160" i="19"/>
  <c r="T10" i="19"/>
  <c r="W110" i="19"/>
  <c r="T110" i="19"/>
  <c r="T60" i="19"/>
  <c r="N10" i="19"/>
  <c r="Q110" i="19"/>
  <c r="Q60" i="19"/>
  <c r="W10" i="19"/>
  <c r="N110" i="19"/>
  <c r="W160" i="19"/>
  <c r="K10" i="19"/>
  <c r="Q10" i="19"/>
  <c r="N60" i="19"/>
  <c r="W60" i="19"/>
  <c r="K60" i="19"/>
  <c r="AF12" i="1"/>
  <c r="AB9" i="1"/>
  <c r="AC9" i="1"/>
  <c r="AC8" i="1"/>
  <c r="AB8" i="1"/>
  <c r="H210" i="13"/>
  <c r="X210" i="19" l="1"/>
  <c r="U210" i="19"/>
  <c r="R210" i="19"/>
  <c r="L210" i="19"/>
  <c r="O210" i="19"/>
  <c r="X160" i="19"/>
  <c r="U160" i="19"/>
  <c r="R160" i="19"/>
  <c r="X110" i="19"/>
  <c r="O160" i="19"/>
  <c r="L160" i="19"/>
  <c r="U110" i="19"/>
  <c r="R110" i="19"/>
  <c r="X10" i="19"/>
  <c r="O110" i="19"/>
  <c r="L110" i="19"/>
  <c r="L10" i="19"/>
  <c r="R10" i="19"/>
  <c r="O10" i="19"/>
  <c r="X60" i="19"/>
  <c r="U60" i="19"/>
  <c r="R60" i="19"/>
  <c r="U10" i="19"/>
  <c r="O60" i="19"/>
  <c r="L60" i="19"/>
  <c r="AB7" i="1" l="1"/>
  <c r="K208" i="19" l="1"/>
  <c r="W208" i="19"/>
  <c r="T208" i="19"/>
  <c r="K158" i="19"/>
  <c r="Q208" i="19"/>
  <c r="N208" i="19"/>
  <c r="W158" i="19"/>
  <c r="Q158" i="19"/>
  <c r="T158" i="19"/>
  <c r="W108" i="19"/>
  <c r="T108" i="19"/>
  <c r="N158" i="19"/>
  <c r="T58" i="19"/>
  <c r="Q8" i="19"/>
  <c r="Q58" i="19"/>
  <c r="N58" i="19"/>
  <c r="T8" i="19"/>
  <c r="Q108" i="19"/>
  <c r="N108" i="19"/>
  <c r="W8" i="19"/>
  <c r="K58" i="19"/>
  <c r="W58" i="19"/>
  <c r="N8" i="19"/>
  <c r="K108" i="19"/>
  <c r="K207" i="19"/>
  <c r="K157" i="19"/>
  <c r="W157" i="19"/>
  <c r="W207" i="19"/>
  <c r="T207" i="19"/>
  <c r="Q207" i="19"/>
  <c r="N157" i="19"/>
  <c r="W107" i="19"/>
  <c r="N207" i="19"/>
  <c r="T157" i="19"/>
  <c r="T107" i="19"/>
  <c r="Q107" i="19"/>
  <c r="Q57" i="19"/>
  <c r="N107" i="19"/>
  <c r="Q157" i="19"/>
  <c r="N57" i="19"/>
  <c r="Q7" i="19"/>
  <c r="K107" i="19"/>
  <c r="W7" i="19"/>
  <c r="T7" i="19"/>
  <c r="W57" i="19"/>
  <c r="N7" i="19"/>
  <c r="T57" i="19"/>
  <c r="K57" i="19"/>
  <c r="K7" i="19"/>
  <c r="K8" i="19"/>
  <c r="AC7" i="1"/>
  <c r="U207" i="19" l="1"/>
  <c r="R207" i="19"/>
  <c r="O207" i="19"/>
  <c r="X207" i="19"/>
  <c r="L207" i="19"/>
  <c r="U157" i="19"/>
  <c r="O157" i="19"/>
  <c r="X107" i="19"/>
  <c r="L157" i="19"/>
  <c r="U107" i="19"/>
  <c r="R107" i="19"/>
  <c r="X157" i="19"/>
  <c r="O107" i="19"/>
  <c r="R157" i="19"/>
  <c r="L107" i="19"/>
  <c r="X7" i="19"/>
  <c r="L57" i="19"/>
  <c r="U7" i="19"/>
  <c r="X57" i="19"/>
  <c r="R7" i="19"/>
  <c r="U57" i="19"/>
  <c r="O7" i="19"/>
  <c r="R57" i="19"/>
  <c r="O57" i="19"/>
  <c r="U208" i="19"/>
  <c r="L158" i="19"/>
  <c r="R208" i="19"/>
  <c r="O208" i="19"/>
  <c r="X158" i="19"/>
  <c r="L208" i="19"/>
  <c r="U158" i="19"/>
  <c r="X108" i="19"/>
  <c r="R158" i="19"/>
  <c r="O158" i="19"/>
  <c r="X208" i="19"/>
  <c r="R58" i="19"/>
  <c r="U108" i="19"/>
  <c r="O58" i="19"/>
  <c r="U8" i="19"/>
  <c r="R108" i="19"/>
  <c r="O108" i="19"/>
  <c r="L58" i="19"/>
  <c r="O8" i="19"/>
  <c r="U58" i="19"/>
  <c r="X8" i="19"/>
  <c r="X58" i="19"/>
  <c r="R8" i="19"/>
  <c r="L108" i="19"/>
  <c r="L8" i="19"/>
  <c r="L7" i="19"/>
  <c r="AE9" i="1" l="1"/>
  <c r="AD9" i="1" s="1"/>
  <c r="AE8" i="1"/>
  <c r="AD8" i="1" s="1"/>
  <c r="X156" i="19" l="1"/>
  <c r="X106" i="19"/>
  <c r="R156" i="19"/>
  <c r="L156" i="19"/>
  <c r="R56" i="19"/>
  <c r="U106" i="19"/>
  <c r="O56" i="19"/>
  <c r="U206" i="19"/>
  <c r="R106" i="19"/>
  <c r="X56" i="19"/>
  <c r="L56" i="19"/>
  <c r="U6" i="19"/>
  <c r="L106" i="19"/>
  <c r="X206" i="19"/>
  <c r="U56" i="19"/>
  <c r="U156" i="19"/>
  <c r="R6" i="19"/>
  <c r="R206" i="19"/>
  <c r="X6" i="19"/>
  <c r="O156" i="19"/>
  <c r="O206" i="19"/>
  <c r="O6" i="19"/>
  <c r="L206" i="19"/>
  <c r="O106" i="19"/>
  <c r="W206" i="19"/>
  <c r="K56" i="19"/>
  <c r="T156" i="19"/>
  <c r="Q6" i="19"/>
  <c r="K206" i="19"/>
  <c r="N6" i="19"/>
  <c r="W156" i="19"/>
  <c r="N106" i="19"/>
  <c r="Q156" i="19"/>
  <c r="K106" i="19"/>
  <c r="N156" i="19"/>
  <c r="W106" i="19"/>
  <c r="T6" i="19"/>
  <c r="W6" i="19"/>
  <c r="T106" i="19"/>
  <c r="Q106" i="19"/>
  <c r="K156" i="19"/>
  <c r="W56" i="19"/>
  <c r="T206" i="19"/>
  <c r="T56" i="19"/>
  <c r="Q206" i="19"/>
  <c r="Q56" i="19"/>
  <c r="N206" i="19"/>
  <c r="N56" i="19"/>
  <c r="K6" i="19"/>
  <c r="L6" i="19"/>
  <c r="AF9" i="1"/>
  <c r="AF8" i="1"/>
  <c r="B223" i="13"/>
  <c r="B222" i="13"/>
  <c r="N10" i="1" l="1"/>
  <c r="O10" i="1" s="1"/>
  <c r="N25" i="1"/>
  <c r="O25" i="1" s="1"/>
  <c r="N34" i="1"/>
  <c r="O34" i="1" s="1"/>
  <c r="N40" i="1"/>
  <c r="O40" i="1" s="1"/>
  <c r="N31" i="1"/>
  <c r="O31" i="1" s="1"/>
  <c r="N46" i="1"/>
  <c r="O46" i="1" s="1"/>
  <c r="N28" i="1"/>
  <c r="O28" i="1" s="1"/>
  <c r="N43" i="1"/>
  <c r="O43" i="1" s="1"/>
  <c r="N22" i="1"/>
  <c r="O22" i="1" s="1"/>
  <c r="N16" i="1"/>
  <c r="O16" i="1" s="1"/>
  <c r="N13" i="1"/>
  <c r="O13" i="1" s="1"/>
  <c r="N49" i="1"/>
  <c r="O49" i="1" s="1"/>
  <c r="N19" i="1"/>
  <c r="O19" i="1" s="1"/>
  <c r="N37" i="1"/>
  <c r="O37" i="1" s="1"/>
  <c r="N7" i="1"/>
  <c r="O7" i="1" s="1"/>
  <c r="N94" i="18" l="1"/>
  <c r="AR34" i="18"/>
  <c r="N54" i="18"/>
  <c r="N14" i="18"/>
  <c r="AH74" i="18"/>
  <c r="AR54" i="18"/>
  <c r="BB94" i="18"/>
  <c r="X34" i="18"/>
  <c r="AR94" i="18"/>
  <c r="AH14" i="18"/>
  <c r="X14" i="18"/>
  <c r="AH34" i="18"/>
  <c r="X94" i="18"/>
  <c r="AH54" i="18"/>
  <c r="X74" i="18"/>
  <c r="BB74" i="18"/>
  <c r="BB34" i="18"/>
  <c r="AR74" i="18"/>
  <c r="N74" i="18"/>
  <c r="N34" i="18"/>
  <c r="BB14" i="18"/>
  <c r="X54" i="18"/>
  <c r="AH94" i="18"/>
  <c r="AR14" i="18"/>
  <c r="BB54" i="18"/>
  <c r="V98" i="18"/>
  <c r="L58" i="18"/>
  <c r="AF38" i="18"/>
  <c r="AP78" i="18"/>
  <c r="AP38" i="18"/>
  <c r="AP18" i="18"/>
  <c r="AF18" i="18"/>
  <c r="AF58" i="18"/>
  <c r="L98" i="18"/>
  <c r="V78" i="18"/>
  <c r="AZ98" i="18"/>
  <c r="L38" i="18"/>
  <c r="V38" i="18"/>
  <c r="L78" i="18"/>
  <c r="AF78" i="18"/>
  <c r="V18" i="18"/>
  <c r="AP98" i="18"/>
  <c r="AZ38" i="18"/>
  <c r="AZ58" i="18"/>
  <c r="L18" i="18"/>
  <c r="AP58" i="18"/>
  <c r="AZ18" i="18"/>
  <c r="AZ78" i="18"/>
  <c r="V58" i="18"/>
  <c r="AF98" i="18"/>
  <c r="J86" i="18"/>
  <c r="AX86" i="18"/>
  <c r="J6" i="18"/>
  <c r="AN26" i="18"/>
  <c r="AX26" i="18"/>
  <c r="Q7" i="1"/>
  <c r="T46" i="18"/>
  <c r="AD6" i="18"/>
  <c r="AD66" i="18"/>
  <c r="AN86" i="18"/>
  <c r="AX6" i="18"/>
  <c r="J46" i="18"/>
  <c r="AN66" i="18"/>
  <c r="AD46" i="18"/>
  <c r="AD86" i="18"/>
  <c r="T6" i="18"/>
  <c r="AN6" i="18"/>
  <c r="T86" i="18"/>
  <c r="J66" i="18"/>
  <c r="P7" i="1"/>
  <c r="AE7" i="1" s="1"/>
  <c r="AD7" i="1" s="1"/>
  <c r="AD26" i="18"/>
  <c r="J26" i="18"/>
  <c r="AX66" i="18"/>
  <c r="T26" i="18"/>
  <c r="AN46" i="18"/>
  <c r="T66" i="18"/>
  <c r="AX46" i="18"/>
  <c r="P10" i="18"/>
  <c r="AT70" i="18"/>
  <c r="AT50" i="18"/>
  <c r="Z10" i="18"/>
  <c r="AT10" i="18"/>
  <c r="P50" i="18"/>
  <c r="AJ50" i="18"/>
  <c r="BD30" i="18"/>
  <c r="Z30" i="18"/>
  <c r="P90" i="18"/>
  <c r="BD50" i="18"/>
  <c r="Z50" i="18"/>
  <c r="AJ70" i="18"/>
  <c r="BD70" i="18"/>
  <c r="AT30" i="18"/>
  <c r="P19" i="1"/>
  <c r="AE19" i="1" s="1"/>
  <c r="AD19" i="1" s="1"/>
  <c r="AT90" i="18"/>
  <c r="Z70" i="18"/>
  <c r="Q19" i="1"/>
  <c r="BD90" i="18"/>
  <c r="BD10" i="18"/>
  <c r="AJ90" i="18"/>
  <c r="AJ30" i="18"/>
  <c r="AJ10" i="18"/>
  <c r="Z90" i="18"/>
  <c r="P70" i="18"/>
  <c r="P30" i="18"/>
  <c r="AL20" i="18"/>
  <c r="AV60" i="18"/>
  <c r="R60" i="18"/>
  <c r="AV80" i="18"/>
  <c r="BF80" i="18"/>
  <c r="AV40" i="18"/>
  <c r="AL40" i="18"/>
  <c r="BF60" i="18"/>
  <c r="AL100" i="18"/>
  <c r="AB40" i="18"/>
  <c r="BF40" i="18"/>
  <c r="R100" i="18"/>
  <c r="R20" i="18"/>
  <c r="R40" i="18"/>
  <c r="AV100" i="18"/>
  <c r="AB100" i="18"/>
  <c r="AV20" i="18"/>
  <c r="AL60" i="18"/>
  <c r="BF100" i="18"/>
  <c r="AB20" i="18"/>
  <c r="BF20" i="18"/>
  <c r="AL80" i="18"/>
  <c r="AB60" i="18"/>
  <c r="AB80" i="18"/>
  <c r="R80" i="18"/>
  <c r="AZ82" i="18"/>
  <c r="L62" i="18"/>
  <c r="V82" i="18"/>
  <c r="AF82" i="18"/>
  <c r="AF22" i="18"/>
  <c r="AP42" i="18"/>
  <c r="V22" i="18"/>
  <c r="AZ42" i="18"/>
  <c r="AP22" i="18"/>
  <c r="L102" i="18"/>
  <c r="AF62" i="18"/>
  <c r="AP102" i="18"/>
  <c r="V102" i="18"/>
  <c r="AF42" i="18"/>
  <c r="L82" i="18"/>
  <c r="AP82" i="18"/>
  <c r="AZ62" i="18"/>
  <c r="L42" i="18"/>
  <c r="AZ22" i="18"/>
  <c r="AF102" i="18"/>
  <c r="AP62" i="18"/>
  <c r="V42" i="18"/>
  <c r="L22" i="18"/>
  <c r="V62" i="18"/>
  <c r="AZ102" i="18"/>
  <c r="P88" i="18"/>
  <c r="AT88" i="18"/>
  <c r="AT68" i="18"/>
  <c r="P48" i="18"/>
  <c r="Z28" i="18"/>
  <c r="Z88" i="18"/>
  <c r="AJ68" i="18"/>
  <c r="AJ28" i="18"/>
  <c r="AJ48" i="18"/>
  <c r="Z48" i="18"/>
  <c r="AJ88" i="18"/>
  <c r="AJ8" i="18"/>
  <c r="AT8" i="18"/>
  <c r="BD8" i="18"/>
  <c r="BD88" i="18"/>
  <c r="BD48" i="18"/>
  <c r="BD28" i="18"/>
  <c r="Z68" i="18"/>
  <c r="Z8" i="18"/>
  <c r="AT28" i="18"/>
  <c r="P68" i="18"/>
  <c r="AT48" i="18"/>
  <c r="P28" i="18"/>
  <c r="P8" i="18"/>
  <c r="BD68" i="18"/>
  <c r="BD36" i="18"/>
  <c r="AT36" i="18"/>
  <c r="P36" i="18"/>
  <c r="P76" i="18"/>
  <c r="P56" i="18"/>
  <c r="BD96" i="18"/>
  <c r="AJ16" i="18"/>
  <c r="P16" i="18"/>
  <c r="BD16" i="18"/>
  <c r="AJ96" i="18"/>
  <c r="AJ56" i="18"/>
  <c r="Z36" i="18"/>
  <c r="Z76" i="18"/>
  <c r="AT56" i="18"/>
  <c r="AJ76" i="18"/>
  <c r="Z16" i="18"/>
  <c r="Z96" i="18"/>
  <c r="AT16" i="18"/>
  <c r="BD56" i="18"/>
  <c r="AT96" i="18"/>
  <c r="BD76" i="18"/>
  <c r="AJ36" i="18"/>
  <c r="AT76" i="18"/>
  <c r="P96" i="18"/>
  <c r="Z56" i="18"/>
  <c r="AP44" i="18"/>
  <c r="V24" i="18"/>
  <c r="V84" i="18"/>
  <c r="AZ24" i="18"/>
  <c r="AF104" i="18"/>
  <c r="L44" i="18"/>
  <c r="V44" i="18"/>
  <c r="AZ84" i="18"/>
  <c r="AP24" i="18"/>
  <c r="AP84" i="18"/>
  <c r="L84" i="18"/>
  <c r="L24" i="18"/>
  <c r="AZ64" i="18"/>
  <c r="AF84" i="18"/>
  <c r="AF64" i="18"/>
  <c r="L64" i="18"/>
  <c r="AP64" i="18"/>
  <c r="AZ104" i="18"/>
  <c r="AZ44" i="18"/>
  <c r="AF24" i="18"/>
  <c r="L104" i="18"/>
  <c r="AP104" i="18"/>
  <c r="V64" i="18"/>
  <c r="V104" i="18"/>
  <c r="AF44" i="18"/>
  <c r="AN74" i="18"/>
  <c r="J14" i="18"/>
  <c r="J34" i="18"/>
  <c r="AD54" i="18"/>
  <c r="AX94" i="18"/>
  <c r="AD94" i="18"/>
  <c r="T14" i="18"/>
  <c r="AX74" i="18"/>
  <c r="T74" i="18"/>
  <c r="AN34" i="18"/>
  <c r="AX14" i="18"/>
  <c r="T34" i="18"/>
  <c r="AN14" i="18"/>
  <c r="J94" i="18"/>
  <c r="AD14" i="18"/>
  <c r="AD74" i="18"/>
  <c r="J54" i="18"/>
  <c r="T94" i="18"/>
  <c r="AN54" i="18"/>
  <c r="T54" i="18"/>
  <c r="AD34" i="18"/>
  <c r="P25" i="1"/>
  <c r="AE25" i="1" s="1"/>
  <c r="AD25" i="1" s="1"/>
  <c r="AX54" i="18"/>
  <c r="AX34" i="18"/>
  <c r="AN94" i="18"/>
  <c r="J74" i="18"/>
  <c r="Q25" i="1"/>
  <c r="AX24" i="18"/>
  <c r="AD104" i="18"/>
  <c r="AX84" i="18"/>
  <c r="T64" i="18"/>
  <c r="J104" i="18"/>
  <c r="AD24" i="18"/>
  <c r="J44" i="18"/>
  <c r="AN44" i="18"/>
  <c r="AD84" i="18"/>
  <c r="AX44" i="18"/>
  <c r="J84" i="18"/>
  <c r="J24" i="18"/>
  <c r="AX64" i="18"/>
  <c r="J64" i="18"/>
  <c r="AN104" i="18"/>
  <c r="AN84" i="18"/>
  <c r="T84" i="18"/>
  <c r="T44" i="18"/>
  <c r="AN64" i="18"/>
  <c r="AD44" i="18"/>
  <c r="AN24" i="18"/>
  <c r="AD64" i="18"/>
  <c r="T24" i="18"/>
  <c r="T104" i="18"/>
  <c r="AX104" i="18"/>
  <c r="BF10" i="18"/>
  <c r="AB30" i="18"/>
  <c r="AV50" i="18"/>
  <c r="AB70" i="18"/>
  <c r="AL30" i="18"/>
  <c r="AV30" i="18"/>
  <c r="R10" i="18"/>
  <c r="BF70" i="18"/>
  <c r="R30" i="18"/>
  <c r="AV90" i="18"/>
  <c r="R70" i="18"/>
  <c r="AL10" i="18"/>
  <c r="AV70" i="18"/>
  <c r="AL70" i="18"/>
  <c r="AV10" i="18"/>
  <c r="BF90" i="18"/>
  <c r="AL90" i="18"/>
  <c r="BF30" i="18"/>
  <c r="AB10" i="18"/>
  <c r="R90" i="18"/>
  <c r="AL50" i="18"/>
  <c r="BF50" i="18"/>
  <c r="AB90" i="18"/>
  <c r="R50" i="18"/>
  <c r="AB50" i="18"/>
  <c r="BB84" i="18"/>
  <c r="BB104" i="18"/>
  <c r="X24" i="18"/>
  <c r="N104" i="18"/>
  <c r="BB44" i="18"/>
  <c r="AH84" i="18"/>
  <c r="AR64" i="18"/>
  <c r="X44" i="18"/>
  <c r="AR44" i="18"/>
  <c r="AH104" i="18"/>
  <c r="X64" i="18"/>
  <c r="AR24" i="18"/>
  <c r="BB24" i="18"/>
  <c r="N64" i="18"/>
  <c r="X104" i="18"/>
  <c r="AH44" i="18"/>
  <c r="N44" i="18"/>
  <c r="AR104" i="18"/>
  <c r="N24" i="18"/>
  <c r="N84" i="18"/>
  <c r="X84" i="18"/>
  <c r="BB64" i="18"/>
  <c r="AR84" i="18"/>
  <c r="Q49" i="1"/>
  <c r="P49" i="1"/>
  <c r="AH64" i="18"/>
  <c r="AH24" i="18"/>
  <c r="AP14" i="18"/>
  <c r="L14" i="18"/>
  <c r="AZ94" i="18"/>
  <c r="AP94" i="18"/>
  <c r="V74" i="18"/>
  <c r="L74" i="18"/>
  <c r="AF34" i="18"/>
  <c r="AZ14" i="18"/>
  <c r="V54" i="18"/>
  <c r="V94" i="18"/>
  <c r="V14" i="18"/>
  <c r="AZ54" i="18"/>
  <c r="L34" i="18"/>
  <c r="AP74" i="18"/>
  <c r="L94" i="18"/>
  <c r="L54" i="18"/>
  <c r="AZ34" i="18"/>
  <c r="AF14" i="18"/>
  <c r="AZ74" i="18"/>
  <c r="AF74" i="18"/>
  <c r="AP34" i="18"/>
  <c r="AF54" i="18"/>
  <c r="AF94" i="18"/>
  <c r="P28" i="1"/>
  <c r="AE28" i="1" s="1"/>
  <c r="AD28" i="1" s="1"/>
  <c r="V34" i="18"/>
  <c r="Q28" i="1"/>
  <c r="AP54" i="18"/>
  <c r="AR26" i="18"/>
  <c r="N46" i="18"/>
  <c r="X6" i="18"/>
  <c r="BB6" i="18"/>
  <c r="AH46" i="18"/>
  <c r="AH86" i="18"/>
  <c r="BB26" i="18"/>
  <c r="X46" i="18"/>
  <c r="BB86" i="18"/>
  <c r="BB66" i="18"/>
  <c r="X86" i="18"/>
  <c r="X66" i="18"/>
  <c r="AH66" i="18"/>
  <c r="AH6" i="18"/>
  <c r="AR66" i="18"/>
  <c r="N86" i="18"/>
  <c r="X26" i="18"/>
  <c r="AR46" i="18"/>
  <c r="BB46" i="18"/>
  <c r="AR86" i="18"/>
  <c r="AR6" i="18"/>
  <c r="N6" i="18"/>
  <c r="AH26" i="18"/>
  <c r="N26" i="18"/>
  <c r="N66" i="18"/>
  <c r="P42" i="18"/>
  <c r="AT62" i="18"/>
  <c r="Z102" i="18"/>
  <c r="AJ82" i="18"/>
  <c r="BD22" i="18"/>
  <c r="P62" i="18"/>
  <c r="AJ102" i="18"/>
  <c r="BD102" i="18"/>
  <c r="AT82" i="18"/>
  <c r="Z42" i="18"/>
  <c r="Z62" i="18"/>
  <c r="Z82" i="18"/>
  <c r="P102" i="18"/>
  <c r="AT22" i="18"/>
  <c r="P22" i="18"/>
  <c r="P82" i="18"/>
  <c r="AT42" i="18"/>
  <c r="BD42" i="18"/>
  <c r="AJ42" i="18"/>
  <c r="AJ62" i="18"/>
  <c r="BD62" i="18"/>
  <c r="AT102" i="18"/>
  <c r="Z22" i="18"/>
  <c r="AJ22" i="18"/>
  <c r="P46" i="1"/>
  <c r="BD82" i="18"/>
  <c r="Q46" i="1"/>
  <c r="X58" i="18"/>
  <c r="N18" i="18"/>
  <c r="BB18" i="18"/>
  <c r="AH38" i="18"/>
  <c r="AR38" i="18"/>
  <c r="N78" i="18"/>
  <c r="N58" i="18"/>
  <c r="AR98" i="18"/>
  <c r="AH58" i="18"/>
  <c r="X78" i="18"/>
  <c r="AH98" i="18"/>
  <c r="BB38" i="18"/>
  <c r="N98" i="18"/>
  <c r="BB98" i="18"/>
  <c r="AH18" i="18"/>
  <c r="X98" i="18"/>
  <c r="AH78" i="18"/>
  <c r="AR18" i="18"/>
  <c r="BB78" i="18"/>
  <c r="X38" i="18"/>
  <c r="AR78" i="18"/>
  <c r="X18" i="18"/>
  <c r="BB58" i="18"/>
  <c r="N38" i="18"/>
  <c r="AR58" i="18"/>
  <c r="T28" i="18"/>
  <c r="AX28" i="18"/>
  <c r="AX48" i="18"/>
  <c r="T68" i="18"/>
  <c r="J48" i="18"/>
  <c r="AN28" i="18"/>
  <c r="AD68" i="18"/>
  <c r="AN88" i="18"/>
  <c r="AD48" i="18"/>
  <c r="AX68" i="18"/>
  <c r="J8" i="18"/>
  <c r="AD88" i="18"/>
  <c r="AX88" i="18"/>
  <c r="AN48" i="18"/>
  <c r="T48" i="18"/>
  <c r="T88" i="18"/>
  <c r="J28" i="18"/>
  <c r="AD28" i="18"/>
  <c r="J68" i="18"/>
  <c r="AD8" i="18"/>
  <c r="J88" i="18"/>
  <c r="AN68" i="18"/>
  <c r="AN8" i="18"/>
  <c r="AX8" i="18"/>
  <c r="T8" i="18"/>
  <c r="P13" i="1"/>
  <c r="Q13" i="1"/>
  <c r="AH40" i="18"/>
  <c r="X40" i="18"/>
  <c r="AR100" i="18"/>
  <c r="N60" i="18"/>
  <c r="AR20" i="18"/>
  <c r="BB60" i="18"/>
  <c r="X80" i="18"/>
  <c r="N80" i="18"/>
  <c r="X20" i="18"/>
  <c r="N20" i="18"/>
  <c r="BB80" i="18"/>
  <c r="AH100" i="18"/>
  <c r="X60" i="18"/>
  <c r="BB100" i="18"/>
  <c r="N40" i="18"/>
  <c r="AH60" i="18"/>
  <c r="N100" i="18"/>
  <c r="BB20" i="18"/>
  <c r="AR40" i="18"/>
  <c r="X100" i="18"/>
  <c r="AR80" i="18"/>
  <c r="AH80" i="18"/>
  <c r="AR60" i="18"/>
  <c r="AH20" i="18"/>
  <c r="BB40" i="18"/>
  <c r="R48" i="18"/>
  <c r="AV28" i="18"/>
  <c r="BF48" i="18"/>
  <c r="AV88" i="18"/>
  <c r="AL28" i="18"/>
  <c r="BF68" i="18"/>
  <c r="AB88" i="18"/>
  <c r="AL48" i="18"/>
  <c r="BF8" i="18"/>
  <c r="AV8" i="18"/>
  <c r="AB68" i="18"/>
  <c r="BF88" i="18"/>
  <c r="R88" i="18"/>
  <c r="AL68" i="18"/>
  <c r="BF28" i="18"/>
  <c r="AV48" i="18"/>
  <c r="AB48" i="18"/>
  <c r="R28" i="18"/>
  <c r="AV68" i="18"/>
  <c r="AB8" i="18"/>
  <c r="AL88" i="18"/>
  <c r="Q16" i="1"/>
  <c r="P16" i="1"/>
  <c r="AE16" i="1" s="1"/>
  <c r="AD16" i="1" s="1"/>
  <c r="R68" i="18"/>
  <c r="AL8" i="18"/>
  <c r="R8" i="18"/>
  <c r="AB28" i="18"/>
  <c r="N68" i="18"/>
  <c r="BB28" i="18"/>
  <c r="N8" i="18"/>
  <c r="BB48" i="18"/>
  <c r="N48" i="18"/>
  <c r="AR88" i="18"/>
  <c r="X8" i="18"/>
  <c r="X88" i="18"/>
  <c r="AH48" i="18"/>
  <c r="AH28" i="18"/>
  <c r="X68" i="18"/>
  <c r="AR48" i="18"/>
  <c r="X28" i="18"/>
  <c r="BB8" i="18"/>
  <c r="X48" i="18"/>
  <c r="N88" i="18"/>
  <c r="AH68" i="18"/>
  <c r="AH88" i="18"/>
  <c r="AR28" i="18"/>
  <c r="AH8" i="18"/>
  <c r="N28" i="18"/>
  <c r="BB68" i="18"/>
  <c r="AR8" i="18"/>
  <c r="AR68" i="18"/>
  <c r="BB88" i="18"/>
  <c r="AV58" i="18"/>
  <c r="AV38" i="18"/>
  <c r="AL98" i="18"/>
  <c r="AB58" i="18"/>
  <c r="AL38" i="18"/>
  <c r="R38" i="18"/>
  <c r="BF98" i="18"/>
  <c r="AB18" i="18"/>
  <c r="AV78" i="18"/>
  <c r="BF58" i="18"/>
  <c r="AL78" i="18"/>
  <c r="BF38" i="18"/>
  <c r="AB98" i="18"/>
  <c r="BF18" i="18"/>
  <c r="AL58" i="18"/>
  <c r="R58" i="18"/>
  <c r="R98" i="18"/>
  <c r="AL18" i="18"/>
  <c r="AV98" i="18"/>
  <c r="AV18" i="18"/>
  <c r="R18" i="18"/>
  <c r="BF78" i="18"/>
  <c r="AB38" i="18"/>
  <c r="AB78" i="18"/>
  <c r="R78" i="18"/>
  <c r="AX32" i="18"/>
  <c r="AD12" i="18"/>
  <c r="AN92" i="18"/>
  <c r="AD52" i="18"/>
  <c r="J32" i="18"/>
  <c r="AD92" i="18"/>
  <c r="AX92" i="18"/>
  <c r="J52" i="18"/>
  <c r="AN72" i="18"/>
  <c r="T72" i="18"/>
  <c r="AX52" i="18"/>
  <c r="T32" i="18"/>
  <c r="AN32" i="18"/>
  <c r="AD32" i="18"/>
  <c r="AX72" i="18"/>
  <c r="AX12" i="18"/>
  <c r="J92" i="18"/>
  <c r="AN12" i="18"/>
  <c r="AN52" i="18"/>
  <c r="J72" i="18"/>
  <c r="AD72" i="18"/>
  <c r="T52" i="18"/>
  <c r="J12" i="18"/>
  <c r="T92" i="18"/>
  <c r="T12" i="18"/>
  <c r="X10" i="18"/>
  <c r="X90" i="18"/>
  <c r="AR10" i="18"/>
  <c r="BB10" i="18"/>
  <c r="BB30" i="18"/>
  <c r="AR70" i="18"/>
  <c r="N90" i="18"/>
  <c r="BB50" i="18"/>
  <c r="AR50" i="18"/>
  <c r="AH50" i="18"/>
  <c r="N50" i="18"/>
  <c r="AR90" i="18"/>
  <c r="BB90" i="18"/>
  <c r="X30" i="18"/>
  <c r="AH10" i="18"/>
  <c r="AH90" i="18"/>
  <c r="AR30" i="18"/>
  <c r="X50" i="18"/>
  <c r="N10" i="18"/>
  <c r="BB70" i="18"/>
  <c r="X70" i="18"/>
  <c r="N30" i="18"/>
  <c r="AH30" i="18"/>
  <c r="AH70" i="18"/>
  <c r="N70" i="18"/>
  <c r="AV96" i="18"/>
  <c r="BF36" i="18"/>
  <c r="AB76" i="18"/>
  <c r="R76" i="18"/>
  <c r="AB16" i="18"/>
  <c r="R56" i="18"/>
  <c r="AV16" i="18"/>
  <c r="BF56" i="18"/>
  <c r="AB56" i="18"/>
  <c r="AV36" i="18"/>
  <c r="R36" i="18"/>
  <c r="AL56" i="18"/>
  <c r="BF96" i="18"/>
  <c r="AL96" i="18"/>
  <c r="BF16" i="18"/>
  <c r="AV56" i="18"/>
  <c r="BF76" i="18"/>
  <c r="R96" i="18"/>
  <c r="AL16" i="18"/>
  <c r="R16" i="18"/>
  <c r="AB96" i="18"/>
  <c r="AL76" i="18"/>
  <c r="AB36" i="18"/>
  <c r="AV76" i="18"/>
  <c r="AL36" i="18"/>
  <c r="AF46" i="18"/>
  <c r="L26" i="18"/>
  <c r="L86" i="18"/>
  <c r="AP26" i="18"/>
  <c r="AP46" i="18"/>
  <c r="AZ66" i="18"/>
  <c r="AF66" i="18"/>
  <c r="AZ46" i="18"/>
  <c r="AF26" i="18"/>
  <c r="AP6" i="18"/>
  <c r="V66" i="18"/>
  <c r="L46" i="18"/>
  <c r="AZ6" i="18"/>
  <c r="V26" i="18"/>
  <c r="AF86" i="18"/>
  <c r="AP66" i="18"/>
  <c r="AZ26" i="18"/>
  <c r="AF6" i="18"/>
  <c r="V6" i="18"/>
  <c r="V86" i="18"/>
  <c r="AZ86" i="18"/>
  <c r="V46" i="18"/>
  <c r="L6" i="18"/>
  <c r="AP86" i="18"/>
  <c r="L66" i="18"/>
  <c r="AX16" i="18"/>
  <c r="AD56" i="18"/>
  <c r="J36" i="18"/>
  <c r="T16" i="18"/>
  <c r="T76" i="18"/>
  <c r="J16" i="18"/>
  <c r="J96" i="18"/>
  <c r="AX96" i="18"/>
  <c r="AN56" i="18"/>
  <c r="AD96" i="18"/>
  <c r="AN76" i="18"/>
  <c r="AX56" i="18"/>
  <c r="AX76" i="18"/>
  <c r="AN36" i="18"/>
  <c r="AD16" i="18"/>
  <c r="J76" i="18"/>
  <c r="J56" i="18"/>
  <c r="AN16" i="18"/>
  <c r="T36" i="18"/>
  <c r="T96" i="18"/>
  <c r="AD76" i="18"/>
  <c r="AD36" i="18"/>
  <c r="T56" i="18"/>
  <c r="AX36" i="18"/>
  <c r="AN96" i="18"/>
  <c r="L68" i="18"/>
  <c r="AZ28" i="18"/>
  <c r="V28" i="18"/>
  <c r="L48" i="18"/>
  <c r="AZ88" i="18"/>
  <c r="V8" i="18"/>
  <c r="AZ8" i="18"/>
  <c r="AZ48" i="18"/>
  <c r="AP28" i="18"/>
  <c r="AF8" i="18"/>
  <c r="AP88" i="18"/>
  <c r="AP68" i="18"/>
  <c r="AZ68" i="18"/>
  <c r="L8" i="18"/>
  <c r="V68" i="18"/>
  <c r="V48" i="18"/>
  <c r="AP48" i="18"/>
  <c r="AF88" i="18"/>
  <c r="AP8" i="18"/>
  <c r="V88" i="18"/>
  <c r="AF28" i="18"/>
  <c r="L88" i="18"/>
  <c r="AF68" i="18"/>
  <c r="AF48" i="18"/>
  <c r="L28" i="18"/>
  <c r="X32" i="18"/>
  <c r="N32" i="18"/>
  <c r="X72" i="18"/>
  <c r="X52" i="18"/>
  <c r="BB52" i="18"/>
  <c r="AH72" i="18"/>
  <c r="AR32" i="18"/>
  <c r="N52" i="18"/>
  <c r="AH92" i="18"/>
  <c r="X92" i="18"/>
  <c r="AH32" i="18"/>
  <c r="Q22" i="1"/>
  <c r="AH52" i="18"/>
  <c r="N12" i="18"/>
  <c r="P22" i="1"/>
  <c r="AE22" i="1" s="1"/>
  <c r="AD22" i="1" s="1"/>
  <c r="N92" i="18"/>
  <c r="AR92" i="18"/>
  <c r="X12" i="18"/>
  <c r="AR52" i="18"/>
  <c r="N72" i="18"/>
  <c r="AR12" i="18"/>
  <c r="BB72" i="18"/>
  <c r="AR72" i="18"/>
  <c r="BB32" i="18"/>
  <c r="BB12" i="18"/>
  <c r="BB92" i="18"/>
  <c r="AH12" i="18"/>
  <c r="AB54" i="18"/>
  <c r="AL94" i="18"/>
  <c r="BF74" i="18"/>
  <c r="AB34" i="18"/>
  <c r="AV94" i="18"/>
  <c r="AV34" i="18"/>
  <c r="AL14" i="18"/>
  <c r="AB14" i="18"/>
  <c r="R74" i="18"/>
  <c r="R94" i="18"/>
  <c r="R14" i="18"/>
  <c r="AB74" i="18"/>
  <c r="AL54" i="18"/>
  <c r="AL74" i="18"/>
  <c r="AB94" i="18"/>
  <c r="R34" i="18"/>
  <c r="BF34" i="18"/>
  <c r="BF54" i="18"/>
  <c r="BF94" i="18"/>
  <c r="R54" i="18"/>
  <c r="AV54" i="18"/>
  <c r="AV74" i="18"/>
  <c r="AV14" i="18"/>
  <c r="BF14" i="18"/>
  <c r="AL34" i="18"/>
  <c r="Q31" i="1"/>
  <c r="P31" i="1"/>
  <c r="BD18" i="18"/>
  <c r="AJ38" i="18"/>
  <c r="BD58" i="18"/>
  <c r="AT78" i="18"/>
  <c r="P58" i="18"/>
  <c r="AT18" i="18"/>
  <c r="AT98" i="18"/>
  <c r="Z38" i="18"/>
  <c r="Z78" i="18"/>
  <c r="AJ18" i="18"/>
  <c r="AJ58" i="18"/>
  <c r="P78" i="18"/>
  <c r="P18" i="18"/>
  <c r="Z58" i="18"/>
  <c r="AT38" i="18"/>
  <c r="P38" i="18"/>
  <c r="AJ98" i="18"/>
  <c r="Z18" i="18"/>
  <c r="BD98" i="18"/>
  <c r="P98" i="18"/>
  <c r="BD78" i="18"/>
  <c r="BD38" i="18"/>
  <c r="AT58" i="18"/>
  <c r="Z98" i="18"/>
  <c r="AJ78" i="18"/>
  <c r="AF40" i="18"/>
  <c r="V100" i="18"/>
  <c r="AF60" i="18"/>
  <c r="AP100" i="18"/>
  <c r="AZ80" i="18"/>
  <c r="V40" i="18"/>
  <c r="AP20" i="18"/>
  <c r="AF80" i="18"/>
  <c r="V80" i="18"/>
  <c r="AP40" i="18"/>
  <c r="AZ60" i="18"/>
  <c r="AZ40" i="18"/>
  <c r="AZ100" i="18"/>
  <c r="V20" i="18"/>
  <c r="L80" i="18"/>
  <c r="L40" i="18"/>
  <c r="L100" i="18"/>
  <c r="AZ20" i="18"/>
  <c r="AP60" i="18"/>
  <c r="AF20" i="18"/>
  <c r="P37" i="1"/>
  <c r="AE37" i="1" s="1"/>
  <c r="AD37" i="1" s="1"/>
  <c r="Q37" i="1"/>
  <c r="AP80" i="18"/>
  <c r="AF100" i="18"/>
  <c r="V60" i="18"/>
  <c r="L20" i="18"/>
  <c r="L60" i="18"/>
  <c r="AT72" i="18"/>
  <c r="AT52" i="18"/>
  <c r="AT32" i="18"/>
  <c r="AJ52" i="18"/>
  <c r="BD52" i="18"/>
  <c r="Z52" i="18"/>
  <c r="BD12" i="18"/>
  <c r="AJ92" i="18"/>
  <c r="AJ12" i="18"/>
  <c r="Z32" i="18"/>
  <c r="BD92" i="18"/>
  <c r="BD72" i="18"/>
  <c r="AT92" i="18"/>
  <c r="P72" i="18"/>
  <c r="AJ32" i="18"/>
  <c r="AJ72" i="18"/>
  <c r="Z72" i="18"/>
  <c r="Z92" i="18"/>
  <c r="P12" i="18"/>
  <c r="AT12" i="18"/>
  <c r="P52" i="18"/>
  <c r="BD32" i="18"/>
  <c r="P92" i="18"/>
  <c r="P32" i="18"/>
  <c r="Z12" i="18"/>
  <c r="AR22" i="18"/>
  <c r="X102" i="18"/>
  <c r="AR82" i="18"/>
  <c r="AH22" i="18"/>
  <c r="X82" i="18"/>
  <c r="X62" i="18"/>
  <c r="AR62" i="18"/>
  <c r="BB22" i="18"/>
  <c r="AH102" i="18"/>
  <c r="BB62" i="18"/>
  <c r="BB102" i="18"/>
  <c r="AH42" i="18"/>
  <c r="AH62" i="18"/>
  <c r="N22" i="18"/>
  <c r="N102" i="18"/>
  <c r="N62" i="18"/>
  <c r="N82" i="18"/>
  <c r="AR42" i="18"/>
  <c r="AR102" i="18"/>
  <c r="AH82" i="18"/>
  <c r="BB82" i="18"/>
  <c r="P43" i="1"/>
  <c r="AE43" i="1" s="1"/>
  <c r="AD43" i="1" s="1"/>
  <c r="X22" i="18"/>
  <c r="X42" i="18"/>
  <c r="Q43" i="1"/>
  <c r="N42" i="18"/>
  <c r="BB42" i="18"/>
  <c r="AR36" i="18"/>
  <c r="BB36" i="18"/>
  <c r="AR16" i="18"/>
  <c r="AH96" i="18"/>
  <c r="AH16" i="18"/>
  <c r="X76" i="18"/>
  <c r="N36" i="18"/>
  <c r="N56" i="18"/>
  <c r="N16" i="18"/>
  <c r="N76" i="18"/>
  <c r="AR56" i="18"/>
  <c r="BB16" i="18"/>
  <c r="AH36" i="18"/>
  <c r="X96" i="18"/>
  <c r="AH56" i="18"/>
  <c r="AH76" i="18"/>
  <c r="AR76" i="18"/>
  <c r="BB96" i="18"/>
  <c r="X36" i="18"/>
  <c r="BB56" i="18"/>
  <c r="X16" i="18"/>
  <c r="N96" i="18"/>
  <c r="BB76" i="18"/>
  <c r="AR96" i="18"/>
  <c r="X56" i="18"/>
  <c r="BD100" i="18"/>
  <c r="AT80" i="18"/>
  <c r="Z40" i="18"/>
  <c r="P100" i="18"/>
  <c r="AJ80" i="18"/>
  <c r="AT100" i="18"/>
  <c r="P80" i="18"/>
  <c r="AT20" i="18"/>
  <c r="AT40" i="18"/>
  <c r="P40" i="18"/>
  <c r="BD60" i="18"/>
  <c r="AT60" i="18"/>
  <c r="BD20" i="18"/>
  <c r="AJ40" i="18"/>
  <c r="BD40" i="18"/>
  <c r="Z20" i="18"/>
  <c r="P20" i="18"/>
  <c r="AJ100" i="18"/>
  <c r="Z100" i="18"/>
  <c r="BD80" i="18"/>
  <c r="AJ60" i="18"/>
  <c r="Z80" i="18"/>
  <c r="P60" i="18"/>
  <c r="Z60" i="18"/>
  <c r="AJ20" i="18"/>
  <c r="R82" i="18"/>
  <c r="AL82" i="18"/>
  <c r="AB102" i="18"/>
  <c r="AL42" i="18"/>
  <c r="BF22" i="18"/>
  <c r="BF62" i="18"/>
  <c r="AL102" i="18"/>
  <c r="AV42" i="18"/>
  <c r="AV22" i="18"/>
  <c r="AB22" i="18"/>
  <c r="AV82" i="18"/>
  <c r="AB42" i="18"/>
  <c r="AL22" i="18"/>
  <c r="BF42" i="18"/>
  <c r="R22" i="18"/>
  <c r="AL62" i="18"/>
  <c r="R62" i="18"/>
  <c r="AB82" i="18"/>
  <c r="R42" i="18"/>
  <c r="AV102" i="18"/>
  <c r="AB62" i="18"/>
  <c r="BF102" i="18"/>
  <c r="BF82" i="18"/>
  <c r="AV62" i="18"/>
  <c r="R102" i="18"/>
  <c r="AN62" i="18"/>
  <c r="J42" i="18"/>
  <c r="AD42" i="18"/>
  <c r="T62" i="18"/>
  <c r="AN102" i="18"/>
  <c r="J62" i="18"/>
  <c r="T42" i="18"/>
  <c r="AN42" i="18"/>
  <c r="T82" i="18"/>
  <c r="AX82" i="18"/>
  <c r="AD102" i="18"/>
  <c r="AD82" i="18"/>
  <c r="J82" i="18"/>
  <c r="AX62" i="18"/>
  <c r="P40" i="1"/>
  <c r="AD62" i="18"/>
  <c r="J102" i="18"/>
  <c r="Q40" i="1"/>
  <c r="AX42" i="18"/>
  <c r="AN22" i="18"/>
  <c r="T102" i="18"/>
  <c r="AX22" i="18"/>
  <c r="AX102" i="18"/>
  <c r="AN82" i="18"/>
  <c r="J22" i="18"/>
  <c r="T22" i="18"/>
  <c r="AD22" i="18"/>
  <c r="AV92" i="18"/>
  <c r="AL72" i="18"/>
  <c r="AB12" i="18"/>
  <c r="BF52" i="18"/>
  <c r="AL92" i="18"/>
  <c r="AB72" i="18"/>
  <c r="AL52" i="18"/>
  <c r="R32" i="18"/>
  <c r="AV12" i="18"/>
  <c r="AV32" i="18"/>
  <c r="AV72" i="18"/>
  <c r="BF92" i="18"/>
  <c r="AB32" i="18"/>
  <c r="R52" i="18"/>
  <c r="BF72" i="18"/>
  <c r="BF12" i="18"/>
  <c r="BF32" i="18"/>
  <c r="AL12" i="18"/>
  <c r="R72" i="18"/>
  <c r="AV52" i="18"/>
  <c r="R92" i="18"/>
  <c r="AB52" i="18"/>
  <c r="AL32" i="18"/>
  <c r="AB92" i="18"/>
  <c r="R12" i="18"/>
  <c r="AX30" i="18"/>
  <c r="AX90" i="18"/>
  <c r="T90" i="18"/>
  <c r="AN30" i="18"/>
  <c r="AD30" i="18"/>
  <c r="AX50" i="18"/>
  <c r="AN10" i="18"/>
  <c r="AD90" i="18"/>
  <c r="AD10" i="18"/>
  <c r="T10" i="18"/>
  <c r="AX70" i="18"/>
  <c r="AN50" i="18"/>
  <c r="T50" i="18"/>
  <c r="T30" i="18"/>
  <c r="J30" i="18"/>
  <c r="J50" i="18"/>
  <c r="AN70" i="18"/>
  <c r="AD70" i="18"/>
  <c r="J70" i="18"/>
  <c r="AX10" i="18"/>
  <c r="J90" i="18"/>
  <c r="T70" i="18"/>
  <c r="AN90" i="18"/>
  <c r="AD50" i="18"/>
  <c r="J10" i="18"/>
  <c r="BF66" i="18"/>
  <c r="R26" i="18"/>
  <c r="BF6" i="18"/>
  <c r="AV66" i="18"/>
  <c r="BF86" i="18"/>
  <c r="AB6" i="18"/>
  <c r="AL66" i="18"/>
  <c r="BF26" i="18"/>
  <c r="AL46" i="18"/>
  <c r="AV6" i="18"/>
  <c r="AL6" i="18"/>
  <c r="BF46" i="18"/>
  <c r="AB26" i="18"/>
  <c r="AV26" i="18"/>
  <c r="R66" i="18"/>
  <c r="AB86" i="18"/>
  <c r="AV86" i="18"/>
  <c r="R86" i="18"/>
  <c r="R46" i="18"/>
  <c r="AV46" i="18"/>
  <c r="R6" i="18"/>
  <c r="AL86" i="18"/>
  <c r="AB66" i="18"/>
  <c r="AL26" i="18"/>
  <c r="AB46" i="18"/>
  <c r="AP10" i="18"/>
  <c r="V70" i="18"/>
  <c r="AP90" i="18"/>
  <c r="AZ50" i="18"/>
  <c r="V90" i="18"/>
  <c r="AP50" i="18"/>
  <c r="AZ70" i="18"/>
  <c r="V10" i="18"/>
  <c r="AP30" i="18"/>
  <c r="AP70" i="18"/>
  <c r="AF70" i="18"/>
  <c r="AZ10" i="18"/>
  <c r="AZ90" i="18"/>
  <c r="L50" i="18"/>
  <c r="AF90" i="18"/>
  <c r="AF50" i="18"/>
  <c r="AF10" i="18"/>
  <c r="AF30" i="18"/>
  <c r="L30" i="18"/>
  <c r="AZ30" i="18"/>
  <c r="L90" i="18"/>
  <c r="L70" i="18"/>
  <c r="L10" i="18"/>
  <c r="V30" i="18"/>
  <c r="V50" i="18"/>
  <c r="AN60" i="18"/>
  <c r="T60" i="18"/>
  <c r="AD20" i="18"/>
  <c r="T100" i="18"/>
  <c r="AX40" i="18"/>
  <c r="AD80" i="18"/>
  <c r="AD40" i="18"/>
  <c r="J60" i="18"/>
  <c r="AX100" i="18"/>
  <c r="AD100" i="18"/>
  <c r="AN20" i="18"/>
  <c r="AN40" i="18"/>
  <c r="AN100" i="18"/>
  <c r="AX20" i="18"/>
  <c r="AD60" i="18"/>
  <c r="AX80" i="18"/>
  <c r="J40" i="18"/>
  <c r="AX60" i="18"/>
  <c r="T80" i="18"/>
  <c r="J20" i="18"/>
  <c r="T40" i="18"/>
  <c r="J100" i="18"/>
  <c r="AN80" i="18"/>
  <c r="J80" i="18"/>
  <c r="T20" i="18"/>
  <c r="Z14" i="18"/>
  <c r="AJ14" i="18"/>
  <c r="AJ94" i="18"/>
  <c r="BD14" i="18"/>
  <c r="Z34" i="18"/>
  <c r="AT34" i="18"/>
  <c r="P54" i="18"/>
  <c r="Z94" i="18"/>
  <c r="Z74" i="18"/>
  <c r="AT74" i="18"/>
  <c r="P94" i="18"/>
  <c r="P14" i="18"/>
  <c r="AT54" i="18"/>
  <c r="P74" i="18"/>
  <c r="AJ34" i="18"/>
  <c r="AJ74" i="18"/>
  <c r="AJ54" i="18"/>
  <c r="BD94" i="18"/>
  <c r="P34" i="18"/>
  <c r="BD74" i="18"/>
  <c r="AT14" i="18"/>
  <c r="BD54" i="18"/>
  <c r="Z54" i="18"/>
  <c r="BD34" i="18"/>
  <c r="AT94" i="18"/>
  <c r="L12" i="18"/>
  <c r="AZ92" i="18"/>
  <c r="AF32" i="18"/>
  <c r="AZ32" i="18"/>
  <c r="AF52" i="18"/>
  <c r="L32" i="18"/>
  <c r="V32" i="18"/>
  <c r="AZ72" i="18"/>
  <c r="L72" i="18"/>
  <c r="AZ52" i="18"/>
  <c r="V72" i="18"/>
  <c r="L92" i="18"/>
  <c r="AP52" i="18"/>
  <c r="AF72" i="18"/>
  <c r="AZ12" i="18"/>
  <c r="AP12" i="18"/>
  <c r="AP32" i="18"/>
  <c r="AP92" i="18"/>
  <c r="V92" i="18"/>
  <c r="AF12" i="18"/>
  <c r="V52" i="18"/>
  <c r="L52" i="18"/>
  <c r="AP72" i="18"/>
  <c r="AF92" i="18"/>
  <c r="V12" i="18"/>
  <c r="AF16" i="18"/>
  <c r="AF36" i="18"/>
  <c r="V16" i="18"/>
  <c r="V96" i="18"/>
  <c r="AZ96" i="18"/>
  <c r="AP96" i="18"/>
  <c r="L16" i="18"/>
  <c r="V76" i="18"/>
  <c r="L96" i="18"/>
  <c r="V56" i="18"/>
  <c r="L56" i="18"/>
  <c r="AP56" i="18"/>
  <c r="AF56" i="18"/>
  <c r="AZ36" i="18"/>
  <c r="AF76" i="18"/>
  <c r="AF96" i="18"/>
  <c r="AZ16" i="18"/>
  <c r="L36" i="18"/>
  <c r="AZ56" i="18"/>
  <c r="AZ76" i="18"/>
  <c r="AP36" i="18"/>
  <c r="AP76" i="18"/>
  <c r="V36" i="18"/>
  <c r="AP16" i="18"/>
  <c r="L76" i="18"/>
  <c r="P34" i="1"/>
  <c r="AE34" i="1" s="1"/>
  <c r="AD34" i="1" s="1"/>
  <c r="Q34" i="1"/>
  <c r="BD46" i="18"/>
  <c r="AJ26" i="18"/>
  <c r="AJ46" i="18"/>
  <c r="Z66" i="18"/>
  <c r="P46" i="18"/>
  <c r="BD6" i="18"/>
  <c r="BD26" i="18"/>
  <c r="AT46" i="18"/>
  <c r="AT26" i="18"/>
  <c r="AJ6" i="18"/>
  <c r="AT66" i="18"/>
  <c r="AJ86" i="18"/>
  <c r="AJ66" i="18"/>
  <c r="AT6" i="18"/>
  <c r="Z86" i="18"/>
  <c r="P6" i="18"/>
  <c r="Z6" i="18"/>
  <c r="Z46" i="18"/>
  <c r="BD86" i="18"/>
  <c r="Z26" i="18"/>
  <c r="BD66" i="18"/>
  <c r="AT86" i="18"/>
  <c r="P26" i="18"/>
  <c r="P10" i="1"/>
  <c r="AE10" i="1" s="1"/>
  <c r="AD10" i="1" s="1"/>
  <c r="P66" i="18"/>
  <c r="Q10" i="1"/>
  <c r="P86" i="18"/>
  <c r="AE13" i="1" l="1"/>
  <c r="AD13" i="1" s="1"/>
  <c r="AF13" i="1" s="1"/>
  <c r="AE15" i="1"/>
  <c r="AD15" i="1" s="1"/>
  <c r="AE14" i="1"/>
  <c r="AD14" i="1" s="1"/>
  <c r="V41" i="19"/>
  <c r="P41" i="19"/>
  <c r="P141" i="19"/>
  <c r="M191" i="19"/>
  <c r="M141" i="19"/>
  <c r="M241" i="19"/>
  <c r="V91" i="19"/>
  <c r="M91" i="19"/>
  <c r="S191" i="19"/>
  <c r="J241" i="19"/>
  <c r="S91" i="19"/>
  <c r="J91" i="19"/>
  <c r="P191" i="19"/>
  <c r="S241" i="19"/>
  <c r="V141" i="19"/>
  <c r="M41" i="19"/>
  <c r="S141" i="19"/>
  <c r="J141" i="19"/>
  <c r="J191" i="19"/>
  <c r="V241" i="19"/>
  <c r="S41" i="19"/>
  <c r="J41" i="19"/>
  <c r="P91" i="19"/>
  <c r="V191" i="19"/>
  <c r="P241" i="19"/>
  <c r="P132" i="19"/>
  <c r="S182" i="19"/>
  <c r="V132" i="19"/>
  <c r="V232" i="19"/>
  <c r="J32" i="19"/>
  <c r="V32" i="19"/>
  <c r="P182" i="19"/>
  <c r="S232" i="19"/>
  <c r="S82" i="19"/>
  <c r="S132" i="19"/>
  <c r="M182" i="19"/>
  <c r="M32" i="19"/>
  <c r="S32" i="19"/>
  <c r="J182" i="19"/>
  <c r="P232" i="19"/>
  <c r="M232" i="19"/>
  <c r="J132" i="19"/>
  <c r="V82" i="19"/>
  <c r="P32" i="19"/>
  <c r="V182" i="19"/>
  <c r="P82" i="19"/>
  <c r="M132" i="19"/>
  <c r="M82" i="19"/>
  <c r="J232" i="19"/>
  <c r="J82" i="19"/>
  <c r="AF34" i="1"/>
  <c r="P72" i="19"/>
  <c r="S122" i="19"/>
  <c r="P122" i="19"/>
  <c r="S222" i="19"/>
  <c r="J72" i="19"/>
  <c r="M72" i="19"/>
  <c r="M122" i="19"/>
  <c r="P222" i="19"/>
  <c r="M222" i="19"/>
  <c r="V172" i="19"/>
  <c r="V72" i="19"/>
  <c r="V22" i="19"/>
  <c r="P22" i="19"/>
  <c r="M22" i="19"/>
  <c r="V222" i="19"/>
  <c r="S172" i="19"/>
  <c r="J122" i="19"/>
  <c r="M172" i="19"/>
  <c r="P172" i="19"/>
  <c r="V122" i="19"/>
  <c r="J172" i="19"/>
  <c r="S72" i="19"/>
  <c r="J22" i="19"/>
  <c r="S22" i="19"/>
  <c r="J222" i="19"/>
  <c r="J110" i="19"/>
  <c r="M10" i="19"/>
  <c r="P10" i="19"/>
  <c r="S210" i="19"/>
  <c r="V10" i="19"/>
  <c r="P110" i="19"/>
  <c r="M110" i="19"/>
  <c r="S10" i="19"/>
  <c r="V210" i="19"/>
  <c r="M210" i="19"/>
  <c r="J210" i="19"/>
  <c r="J160" i="19"/>
  <c r="M60" i="19"/>
  <c r="P60" i="19"/>
  <c r="V110" i="19"/>
  <c r="V160" i="19"/>
  <c r="P210" i="19"/>
  <c r="P160" i="19"/>
  <c r="V60" i="19"/>
  <c r="S110" i="19"/>
  <c r="S160" i="19"/>
  <c r="M160" i="19"/>
  <c r="J60" i="19"/>
  <c r="S60" i="19"/>
  <c r="J10" i="19"/>
  <c r="P74" i="19"/>
  <c r="V74" i="19"/>
  <c r="P174" i="19"/>
  <c r="M224" i="19"/>
  <c r="M124" i="19"/>
  <c r="P24" i="19"/>
  <c r="M24" i="19"/>
  <c r="V224" i="19"/>
  <c r="V124" i="19"/>
  <c r="M174" i="19"/>
  <c r="S124" i="19"/>
  <c r="S224" i="19"/>
  <c r="S74" i="19"/>
  <c r="J24" i="19"/>
  <c r="V174" i="19"/>
  <c r="P224" i="19"/>
  <c r="M74" i="19"/>
  <c r="V24" i="19"/>
  <c r="J174" i="19"/>
  <c r="J224" i="19"/>
  <c r="J74" i="19"/>
  <c r="S24" i="19"/>
  <c r="S174" i="19"/>
  <c r="J124" i="19"/>
  <c r="P124" i="19"/>
  <c r="V13" i="19"/>
  <c r="P213" i="19"/>
  <c r="M63" i="19"/>
  <c r="S113" i="19"/>
  <c r="J13" i="19"/>
  <c r="P113" i="19"/>
  <c r="J63" i="19"/>
  <c r="V213" i="19"/>
  <c r="S163" i="19"/>
  <c r="V63" i="19"/>
  <c r="J163" i="19"/>
  <c r="S213" i="19"/>
  <c r="M113" i="19"/>
  <c r="M163" i="19"/>
  <c r="S63" i="19"/>
  <c r="M13" i="19"/>
  <c r="P63" i="19"/>
  <c r="M213" i="19"/>
  <c r="J213" i="19"/>
  <c r="P163" i="19"/>
  <c r="J113" i="19"/>
  <c r="S13" i="19"/>
  <c r="P13" i="19"/>
  <c r="V163" i="19"/>
  <c r="V113" i="19"/>
  <c r="S138" i="19"/>
  <c r="S238" i="19"/>
  <c r="M88" i="19"/>
  <c r="J138" i="19"/>
  <c r="V138" i="19"/>
  <c r="J88" i="19"/>
  <c r="V88" i="19"/>
  <c r="V188" i="19"/>
  <c r="P188" i="19"/>
  <c r="J238" i="19"/>
  <c r="V238" i="19"/>
  <c r="J188" i="19"/>
  <c r="V38" i="19"/>
  <c r="M38" i="19"/>
  <c r="P138" i="19"/>
  <c r="J38" i="19"/>
  <c r="M188" i="19"/>
  <c r="P238" i="19"/>
  <c r="S88" i="19"/>
  <c r="S38" i="19"/>
  <c r="M138" i="19"/>
  <c r="S188" i="19"/>
  <c r="P88" i="19"/>
  <c r="M238" i="19"/>
  <c r="P38" i="19"/>
  <c r="P170" i="19"/>
  <c r="S170" i="19"/>
  <c r="M220" i="19"/>
  <c r="P70" i="19"/>
  <c r="J120" i="19"/>
  <c r="P20" i="19"/>
  <c r="P220" i="19"/>
  <c r="J220" i="19"/>
  <c r="J170" i="19"/>
  <c r="V20" i="19"/>
  <c r="V170" i="19"/>
  <c r="M70" i="19"/>
  <c r="V120" i="19"/>
  <c r="S120" i="19"/>
  <c r="J20" i="19"/>
  <c r="M170" i="19"/>
  <c r="J70" i="19"/>
  <c r="V70" i="19"/>
  <c r="V220" i="19"/>
  <c r="P120" i="19"/>
  <c r="S220" i="19"/>
  <c r="S70" i="19"/>
  <c r="M20" i="19"/>
  <c r="S20" i="19"/>
  <c r="M120" i="19"/>
  <c r="M249" i="19"/>
  <c r="M149" i="19"/>
  <c r="V49" i="19"/>
  <c r="M199" i="19"/>
  <c r="J249" i="19"/>
  <c r="J199" i="19"/>
  <c r="P249" i="19"/>
  <c r="J49" i="19"/>
  <c r="P99" i="19"/>
  <c r="S99" i="19"/>
  <c r="V199" i="19"/>
  <c r="S249" i="19"/>
  <c r="S149" i="19"/>
  <c r="M49" i="19"/>
  <c r="S49" i="19"/>
  <c r="V249" i="19"/>
  <c r="S199" i="19"/>
  <c r="M99" i="19"/>
  <c r="P49" i="19"/>
  <c r="V149" i="19"/>
  <c r="P149" i="19"/>
  <c r="J149" i="19"/>
  <c r="P199" i="19"/>
  <c r="J99" i="19"/>
  <c r="V99" i="19"/>
  <c r="V75" i="19"/>
  <c r="M175" i="19"/>
  <c r="P75" i="19"/>
  <c r="M75" i="19"/>
  <c r="M25" i="19"/>
  <c r="M125" i="19"/>
  <c r="P125" i="19"/>
  <c r="S75" i="19"/>
  <c r="V225" i="19"/>
  <c r="V175" i="19"/>
  <c r="J25" i="19"/>
  <c r="S175" i="19"/>
  <c r="J125" i="19"/>
  <c r="J175" i="19"/>
  <c r="V25" i="19"/>
  <c r="J75" i="19"/>
  <c r="M225" i="19"/>
  <c r="P225" i="19"/>
  <c r="S25" i="19"/>
  <c r="P25" i="19"/>
  <c r="S225" i="19"/>
  <c r="J225" i="19"/>
  <c r="P175" i="19"/>
  <c r="V125" i="19"/>
  <c r="S125" i="19"/>
  <c r="V18" i="19"/>
  <c r="M68" i="19"/>
  <c r="J18" i="19"/>
  <c r="V118" i="19"/>
  <c r="S18" i="19"/>
  <c r="M168" i="19"/>
  <c r="V68" i="19"/>
  <c r="J168" i="19"/>
  <c r="V218" i="19"/>
  <c r="S68" i="19"/>
  <c r="P168" i="19"/>
  <c r="M218" i="19"/>
  <c r="J118" i="19"/>
  <c r="P118" i="19"/>
  <c r="P218" i="19"/>
  <c r="J68" i="19"/>
  <c r="J218" i="19"/>
  <c r="P68" i="19"/>
  <c r="P18" i="19"/>
  <c r="S218" i="19"/>
  <c r="V168" i="19"/>
  <c r="M18" i="19"/>
  <c r="S118" i="19"/>
  <c r="S168" i="19"/>
  <c r="M118" i="19"/>
  <c r="V208" i="19"/>
  <c r="P8" i="19"/>
  <c r="J8" i="19"/>
  <c r="P108" i="19"/>
  <c r="P208" i="19"/>
  <c r="J208" i="19"/>
  <c r="M58" i="19"/>
  <c r="M208" i="19"/>
  <c r="V8" i="19"/>
  <c r="M8" i="19"/>
  <c r="P158" i="19"/>
  <c r="S58" i="19"/>
  <c r="S8" i="19"/>
  <c r="S208" i="19"/>
  <c r="V158" i="19"/>
  <c r="M108" i="19"/>
  <c r="S108" i="19"/>
  <c r="V58" i="19"/>
  <c r="M158" i="19"/>
  <c r="P58" i="19"/>
  <c r="J58" i="19"/>
  <c r="S158" i="19"/>
  <c r="J108" i="19"/>
  <c r="J158" i="19"/>
  <c r="V108" i="19"/>
  <c r="J229" i="19"/>
  <c r="S129" i="19"/>
  <c r="J129" i="19"/>
  <c r="V179" i="19"/>
  <c r="V79" i="19"/>
  <c r="M29" i="19"/>
  <c r="P229" i="19"/>
  <c r="J79" i="19"/>
  <c r="S79" i="19"/>
  <c r="P129" i="19"/>
  <c r="V29" i="19"/>
  <c r="M129" i="19"/>
  <c r="J179" i="19"/>
  <c r="V129" i="19"/>
  <c r="S179" i="19"/>
  <c r="M229" i="19"/>
  <c r="P179" i="19"/>
  <c r="M179" i="19"/>
  <c r="P29" i="19"/>
  <c r="V229" i="19"/>
  <c r="S229" i="19"/>
  <c r="P79" i="19"/>
  <c r="M79" i="19"/>
  <c r="S29" i="19"/>
  <c r="J29" i="19"/>
  <c r="P183" i="19"/>
  <c r="P83" i="19"/>
  <c r="M33" i="19"/>
  <c r="J133" i="19"/>
  <c r="M133" i="19"/>
  <c r="S83" i="19"/>
  <c r="S33" i="19"/>
  <c r="V133" i="19"/>
  <c r="M183" i="19"/>
  <c r="V83" i="19"/>
  <c r="V233" i="19"/>
  <c r="M233" i="19"/>
  <c r="P33" i="19"/>
  <c r="J233" i="19"/>
  <c r="S133" i="19"/>
  <c r="P233" i="19"/>
  <c r="V33" i="19"/>
  <c r="J83" i="19"/>
  <c r="J183" i="19"/>
  <c r="S183" i="19"/>
  <c r="V183" i="19"/>
  <c r="J33" i="19"/>
  <c r="P133" i="19"/>
  <c r="S233" i="19"/>
  <c r="M83" i="19"/>
  <c r="V62" i="19"/>
  <c r="S12" i="19"/>
  <c r="J112" i="19"/>
  <c r="S112" i="19"/>
  <c r="V12" i="19"/>
  <c r="P112" i="19"/>
  <c r="P162" i="19"/>
  <c r="V162" i="19"/>
  <c r="J12" i="19"/>
  <c r="S162" i="19"/>
  <c r="J162" i="19"/>
  <c r="J212" i="19"/>
  <c r="S62" i="19"/>
  <c r="P12" i="19"/>
  <c r="V212" i="19"/>
  <c r="S212" i="19"/>
  <c r="M112" i="19"/>
  <c r="M12" i="19"/>
  <c r="P62" i="19"/>
  <c r="M212" i="19"/>
  <c r="J62" i="19"/>
  <c r="V112" i="19"/>
  <c r="M162" i="19"/>
  <c r="P212" i="19"/>
  <c r="M62" i="19"/>
  <c r="P115" i="19"/>
  <c r="V65" i="19"/>
  <c r="J165" i="19"/>
  <c r="S215" i="19"/>
  <c r="S15" i="19"/>
  <c r="M15" i="19"/>
  <c r="M215" i="19"/>
  <c r="M165" i="19"/>
  <c r="V115" i="19"/>
  <c r="S65" i="19"/>
  <c r="J215" i="19"/>
  <c r="V165" i="19"/>
  <c r="S115" i="19"/>
  <c r="J15" i="19"/>
  <c r="M115" i="19"/>
  <c r="V215" i="19"/>
  <c r="M65" i="19"/>
  <c r="P65" i="19"/>
  <c r="V15" i="19"/>
  <c r="P165" i="19"/>
  <c r="P215" i="19"/>
  <c r="J65" i="19"/>
  <c r="P15" i="19"/>
  <c r="J115" i="19"/>
  <c r="S165" i="19"/>
  <c r="AF16" i="1"/>
  <c r="S184" i="19"/>
  <c r="P134" i="19"/>
  <c r="J234" i="19"/>
  <c r="J84" i="19"/>
  <c r="P34" i="19"/>
  <c r="P184" i="19"/>
  <c r="V234" i="19"/>
  <c r="V34" i="19"/>
  <c r="V134" i="19"/>
  <c r="V84" i="19"/>
  <c r="J184" i="19"/>
  <c r="P234" i="19"/>
  <c r="S134" i="19"/>
  <c r="M234" i="19"/>
  <c r="S234" i="19"/>
  <c r="P84" i="19"/>
  <c r="S84" i="19"/>
  <c r="M84" i="19"/>
  <c r="S34" i="19"/>
  <c r="J34" i="19"/>
  <c r="M184" i="19"/>
  <c r="M134" i="19"/>
  <c r="V184" i="19"/>
  <c r="J134" i="19"/>
  <c r="M34" i="19"/>
  <c r="V116" i="19"/>
  <c r="M116" i="19"/>
  <c r="J216" i="19"/>
  <c r="M66" i="19"/>
  <c r="V16" i="19"/>
  <c r="P16" i="19"/>
  <c r="S166" i="19"/>
  <c r="V166" i="19"/>
  <c r="J16" i="19"/>
  <c r="S16" i="19"/>
  <c r="S116" i="19"/>
  <c r="J66" i="19"/>
  <c r="S66" i="19"/>
  <c r="V66" i="19"/>
  <c r="J166" i="19"/>
  <c r="S216" i="19"/>
  <c r="P166" i="19"/>
  <c r="J116" i="19"/>
  <c r="V216" i="19"/>
  <c r="M166" i="19"/>
  <c r="M16" i="19"/>
  <c r="P66" i="19"/>
  <c r="P116" i="19"/>
  <c r="P216" i="19"/>
  <c r="M216" i="19"/>
  <c r="P44" i="19"/>
  <c r="V244" i="19"/>
  <c r="P144" i="19"/>
  <c r="S194" i="19"/>
  <c r="J194" i="19"/>
  <c r="P244" i="19"/>
  <c r="V94" i="19"/>
  <c r="S244" i="19"/>
  <c r="V144" i="19"/>
  <c r="M94" i="19"/>
  <c r="J94" i="19"/>
  <c r="J44" i="19"/>
  <c r="P94" i="19"/>
  <c r="M194" i="19"/>
  <c r="V194" i="19"/>
  <c r="S94" i="19"/>
  <c r="J244" i="19"/>
  <c r="V44" i="19"/>
  <c r="P194" i="19"/>
  <c r="S144" i="19"/>
  <c r="M144" i="19"/>
  <c r="S44" i="19"/>
  <c r="M244" i="19"/>
  <c r="M44" i="19"/>
  <c r="J144" i="19"/>
  <c r="V21" i="19"/>
  <c r="J221" i="19"/>
  <c r="M71" i="19"/>
  <c r="M171" i="19"/>
  <c r="M121" i="19"/>
  <c r="V121" i="19"/>
  <c r="P121" i="19"/>
  <c r="S171" i="19"/>
  <c r="V171" i="19"/>
  <c r="J171" i="19"/>
  <c r="S21" i="19"/>
  <c r="P221" i="19"/>
  <c r="J21" i="19"/>
  <c r="P71" i="19"/>
  <c r="V221" i="19"/>
  <c r="S71" i="19"/>
  <c r="V71" i="19"/>
  <c r="S121" i="19"/>
  <c r="M221" i="19"/>
  <c r="P21" i="19"/>
  <c r="J121" i="19"/>
  <c r="P171" i="19"/>
  <c r="J71" i="19"/>
  <c r="S221" i="19"/>
  <c r="M21" i="19"/>
  <c r="J151" i="19"/>
  <c r="V101" i="19"/>
  <c r="M201" i="19"/>
  <c r="M51" i="19"/>
  <c r="S251" i="19"/>
  <c r="S151" i="19"/>
  <c r="J51" i="19"/>
  <c r="J251" i="19"/>
  <c r="J201" i="19"/>
  <c r="V251" i="19"/>
  <c r="M151" i="19"/>
  <c r="V201" i="19"/>
  <c r="M101" i="19"/>
  <c r="P201" i="19"/>
  <c r="S51" i="19"/>
  <c r="V151" i="19"/>
  <c r="P51" i="19"/>
  <c r="P151" i="19"/>
  <c r="J101" i="19"/>
  <c r="S201" i="19"/>
  <c r="P101" i="19"/>
  <c r="P251" i="19"/>
  <c r="S101" i="19"/>
  <c r="M251" i="19"/>
  <c r="V51" i="19"/>
  <c r="J196" i="19"/>
  <c r="M96" i="19"/>
  <c r="J96" i="19"/>
  <c r="V196" i="19"/>
  <c r="P146" i="19"/>
  <c r="V96" i="19"/>
  <c r="P46" i="19"/>
  <c r="V146" i="19"/>
  <c r="J46" i="19"/>
  <c r="M246" i="19"/>
  <c r="P196" i="19"/>
  <c r="S146" i="19"/>
  <c r="P246" i="19"/>
  <c r="M146" i="19"/>
  <c r="S246" i="19"/>
  <c r="S46" i="19"/>
  <c r="J246" i="19"/>
  <c r="M196" i="19"/>
  <c r="P96" i="19"/>
  <c r="M46" i="19"/>
  <c r="V46" i="19"/>
  <c r="S196" i="19"/>
  <c r="J146" i="19"/>
  <c r="S96" i="19"/>
  <c r="V246" i="19"/>
  <c r="M242" i="19"/>
  <c r="S192" i="19"/>
  <c r="M142" i="19"/>
  <c r="J92" i="19"/>
  <c r="P192" i="19"/>
  <c r="S92" i="19"/>
  <c r="M92" i="19"/>
  <c r="S142" i="19"/>
  <c r="M192" i="19"/>
  <c r="J242" i="19"/>
  <c r="S42" i="19"/>
  <c r="V242" i="19"/>
  <c r="J192" i="19"/>
  <c r="P142" i="19"/>
  <c r="V42" i="19"/>
  <c r="J142" i="19"/>
  <c r="V142" i="19"/>
  <c r="V92" i="19"/>
  <c r="J42" i="19"/>
  <c r="S242" i="19"/>
  <c r="P242" i="19"/>
  <c r="V192" i="19"/>
  <c r="M42" i="19"/>
  <c r="AF37" i="1"/>
  <c r="P92" i="19"/>
  <c r="P42" i="19"/>
  <c r="V139" i="19"/>
  <c r="M89" i="19"/>
  <c r="P139" i="19"/>
  <c r="M189" i="19"/>
  <c r="M139" i="19"/>
  <c r="P39" i="19"/>
  <c r="S189" i="19"/>
  <c r="J189" i="19"/>
  <c r="S89" i="19"/>
  <c r="J89" i="19"/>
  <c r="S239" i="19"/>
  <c r="V239" i="19"/>
  <c r="V39" i="19"/>
  <c r="M39" i="19"/>
  <c r="P239" i="19"/>
  <c r="V189" i="19"/>
  <c r="P89" i="19"/>
  <c r="S39" i="19"/>
  <c r="M239" i="19"/>
  <c r="S139" i="19"/>
  <c r="J139" i="19"/>
  <c r="J39" i="19"/>
  <c r="P189" i="19"/>
  <c r="J239" i="19"/>
  <c r="V89" i="19"/>
  <c r="AE33" i="1"/>
  <c r="AD33" i="1" s="1"/>
  <c r="AE31" i="1"/>
  <c r="J131" i="19"/>
  <c r="J31" i="19"/>
  <c r="S181" i="19"/>
  <c r="V131" i="19"/>
  <c r="P81" i="19"/>
  <c r="S131" i="19"/>
  <c r="P131" i="19"/>
  <c r="J181" i="19"/>
  <c r="M31" i="19"/>
  <c r="V31" i="19"/>
  <c r="S31" i="19"/>
  <c r="S231" i="19"/>
  <c r="J231" i="19"/>
  <c r="M181" i="19"/>
  <c r="S81" i="19"/>
  <c r="P181" i="19"/>
  <c r="V181" i="19"/>
  <c r="J81" i="19"/>
  <c r="M231" i="19"/>
  <c r="V231" i="19"/>
  <c r="P231" i="19"/>
  <c r="M131" i="19"/>
  <c r="M81" i="19"/>
  <c r="P31" i="19"/>
  <c r="V81" i="19"/>
  <c r="J207" i="19"/>
  <c r="V7" i="19"/>
  <c r="J7" i="19"/>
  <c r="P107" i="19"/>
  <c r="S157" i="19"/>
  <c r="V157" i="19"/>
  <c r="P57" i="19"/>
  <c r="V207" i="19"/>
  <c r="M107" i="19"/>
  <c r="P157" i="19"/>
  <c r="M57" i="19"/>
  <c r="V107" i="19"/>
  <c r="S7" i="19"/>
  <c r="V57" i="19"/>
  <c r="J57" i="19"/>
  <c r="M207" i="19"/>
  <c r="S57" i="19"/>
  <c r="J157" i="19"/>
  <c r="P7" i="19"/>
  <c r="J107" i="19"/>
  <c r="S107" i="19"/>
  <c r="S207" i="19"/>
  <c r="M7" i="19"/>
  <c r="M157" i="19"/>
  <c r="P207" i="19"/>
  <c r="M40" i="19"/>
  <c r="V190" i="19"/>
  <c r="S140" i="19"/>
  <c r="S190" i="19"/>
  <c r="J240" i="19"/>
  <c r="V90" i="19"/>
  <c r="M190" i="19"/>
  <c r="S90" i="19"/>
  <c r="M140" i="19"/>
  <c r="J40" i="19"/>
  <c r="P140" i="19"/>
  <c r="P40" i="19"/>
  <c r="M90" i="19"/>
  <c r="S240" i="19"/>
  <c r="J190" i="19"/>
  <c r="P90" i="19"/>
  <c r="V40" i="19"/>
  <c r="S40" i="19"/>
  <c r="J90" i="19"/>
  <c r="P190" i="19"/>
  <c r="V140" i="19"/>
  <c r="V240" i="19"/>
  <c r="M240" i="19"/>
  <c r="P240" i="19"/>
  <c r="J140" i="19"/>
  <c r="V97" i="19"/>
  <c r="S97" i="19"/>
  <c r="S197" i="19"/>
  <c r="P97" i="19"/>
  <c r="P197" i="19"/>
  <c r="P147" i="19"/>
  <c r="M97" i="19"/>
  <c r="J97" i="19"/>
  <c r="M247" i="19"/>
  <c r="M147" i="19"/>
  <c r="S47" i="19"/>
  <c r="V47" i="19"/>
  <c r="J197" i="19"/>
  <c r="M197" i="19"/>
  <c r="J247" i="19"/>
  <c r="P47" i="19"/>
  <c r="S147" i="19"/>
  <c r="V147" i="19"/>
  <c r="M47" i="19"/>
  <c r="J147" i="19"/>
  <c r="S247" i="19"/>
  <c r="J47" i="19"/>
  <c r="V197" i="19"/>
  <c r="P247" i="19"/>
  <c r="V247" i="19"/>
  <c r="S167" i="19"/>
  <c r="M67" i="19"/>
  <c r="S217" i="19"/>
  <c r="J167" i="19"/>
  <c r="M167" i="19"/>
  <c r="J17" i="19"/>
  <c r="M17" i="19"/>
  <c r="P17" i="19"/>
  <c r="J67" i="19"/>
  <c r="P67" i="19"/>
  <c r="P217" i="19"/>
  <c r="V117" i="19"/>
  <c r="V67" i="19"/>
  <c r="P117" i="19"/>
  <c r="V217" i="19"/>
  <c r="M117" i="19"/>
  <c r="M217" i="19"/>
  <c r="V167" i="19"/>
  <c r="S67" i="19"/>
  <c r="S117" i="19"/>
  <c r="J217" i="19"/>
  <c r="J117" i="19"/>
  <c r="S17" i="19"/>
  <c r="V17" i="19"/>
  <c r="P167" i="19"/>
  <c r="V93" i="19"/>
  <c r="M143" i="19"/>
  <c r="M193" i="19"/>
  <c r="S143" i="19"/>
  <c r="P43" i="19"/>
  <c r="J43" i="19"/>
  <c r="S243" i="19"/>
  <c r="J193" i="19"/>
  <c r="P193" i="19"/>
  <c r="V43" i="19"/>
  <c r="P143" i="19"/>
  <c r="J243" i="19"/>
  <c r="M43" i="19"/>
  <c r="P93" i="19"/>
  <c r="V243" i="19"/>
  <c r="V193" i="19"/>
  <c r="M93" i="19"/>
  <c r="S43" i="19"/>
  <c r="P243" i="19"/>
  <c r="S193" i="19"/>
  <c r="J143" i="19"/>
  <c r="J93" i="19"/>
  <c r="M243" i="19"/>
  <c r="V143" i="19"/>
  <c r="S93" i="19"/>
  <c r="J161" i="19"/>
  <c r="J145" i="19"/>
  <c r="V45" i="19"/>
  <c r="J245" i="19"/>
  <c r="P195" i="19"/>
  <c r="V95" i="19"/>
  <c r="M45" i="19"/>
  <c r="V245" i="19"/>
  <c r="P145" i="19"/>
  <c r="S95" i="19"/>
  <c r="M195" i="19"/>
  <c r="S245" i="19"/>
  <c r="S45" i="19"/>
  <c r="P95" i="19"/>
  <c r="J195" i="19"/>
  <c r="J95" i="19"/>
  <c r="P45" i="19"/>
  <c r="M145" i="19"/>
  <c r="V195" i="19"/>
  <c r="P245" i="19"/>
  <c r="V145" i="19"/>
  <c r="J45" i="19"/>
  <c r="M95" i="19"/>
  <c r="S195" i="19"/>
  <c r="S145" i="19"/>
  <c r="M245" i="19"/>
  <c r="J37" i="19"/>
  <c r="M187" i="19"/>
  <c r="S187" i="19"/>
  <c r="S237" i="19"/>
  <c r="J87" i="19"/>
  <c r="S37" i="19"/>
  <c r="P187" i="19"/>
  <c r="P237" i="19"/>
  <c r="P37" i="19"/>
  <c r="M37" i="19"/>
  <c r="J237" i="19"/>
  <c r="V237" i="19"/>
  <c r="J187" i="19"/>
  <c r="M137" i="19"/>
  <c r="V87" i="19"/>
  <c r="M87" i="19"/>
  <c r="J137" i="19"/>
  <c r="V137" i="19"/>
  <c r="S87" i="19"/>
  <c r="V37" i="19"/>
  <c r="V187" i="19"/>
  <c r="S137" i="19"/>
  <c r="M237" i="19"/>
  <c r="P137" i="19"/>
  <c r="P87" i="19"/>
  <c r="V14" i="19"/>
  <c r="V164" i="19"/>
  <c r="J14" i="19"/>
  <c r="J114" i="19"/>
  <c r="J214" i="19"/>
  <c r="J64" i="19"/>
  <c r="V64" i="19"/>
  <c r="S114" i="19"/>
  <c r="M164" i="19"/>
  <c r="S164" i="19"/>
  <c r="S64" i="19"/>
  <c r="P114" i="19"/>
  <c r="S14" i="19"/>
  <c r="J164" i="19"/>
  <c r="P164" i="19"/>
  <c r="S214" i="19"/>
  <c r="V114" i="19"/>
  <c r="M214" i="19"/>
  <c r="M64" i="19"/>
  <c r="V214" i="19"/>
  <c r="P64" i="19"/>
  <c r="P14" i="19"/>
  <c r="M114" i="19"/>
  <c r="P214" i="19"/>
  <c r="M14" i="19"/>
  <c r="V223" i="19"/>
  <c r="M173" i="19"/>
  <c r="AF22" i="1"/>
  <c r="P123" i="19"/>
  <c r="V23" i="19"/>
  <c r="V73" i="19"/>
  <c r="M73" i="19"/>
  <c r="J173" i="19"/>
  <c r="S223" i="19"/>
  <c r="P73" i="19"/>
  <c r="V123" i="19"/>
  <c r="P173" i="19"/>
  <c r="J223" i="19"/>
  <c r="J23" i="19"/>
  <c r="V173" i="19"/>
  <c r="M123" i="19"/>
  <c r="J73" i="19"/>
  <c r="S73" i="19"/>
  <c r="S123" i="19"/>
  <c r="S173" i="19"/>
  <c r="P23" i="19"/>
  <c r="M23" i="19"/>
  <c r="J123" i="19"/>
  <c r="P223" i="19"/>
  <c r="S23" i="19"/>
  <c r="M223" i="19"/>
  <c r="V177" i="19"/>
  <c r="V27" i="19"/>
  <c r="M227" i="19"/>
  <c r="P227" i="19"/>
  <c r="M77" i="19"/>
  <c r="J27" i="19"/>
  <c r="J77" i="19"/>
  <c r="S127" i="19"/>
  <c r="V127" i="19"/>
  <c r="P177" i="19"/>
  <c r="J227" i="19"/>
  <c r="P127" i="19"/>
  <c r="S177" i="19"/>
  <c r="P77" i="19"/>
  <c r="M127" i="19"/>
  <c r="M27" i="19"/>
  <c r="S27" i="19"/>
  <c r="J127" i="19"/>
  <c r="P27" i="19"/>
  <c r="V77" i="19"/>
  <c r="V227" i="19"/>
  <c r="S227" i="19"/>
  <c r="S77" i="19"/>
  <c r="AF28" i="1"/>
  <c r="M177" i="19"/>
  <c r="J177" i="19"/>
  <c r="P109" i="19"/>
  <c r="V159" i="19"/>
  <c r="M109" i="19"/>
  <c r="J9" i="19"/>
  <c r="S59" i="19"/>
  <c r="V209" i="19"/>
  <c r="P9" i="19"/>
  <c r="J209" i="19"/>
  <c r="P159" i="19"/>
  <c r="M59" i="19"/>
  <c r="P209" i="19"/>
  <c r="V9" i="19"/>
  <c r="P59" i="19"/>
  <c r="J159" i="19"/>
  <c r="S209" i="19"/>
  <c r="S159" i="19"/>
  <c r="M9" i="19"/>
  <c r="J109" i="19"/>
  <c r="V59" i="19"/>
  <c r="M209" i="19"/>
  <c r="S9" i="19"/>
  <c r="AF10" i="1"/>
  <c r="S109" i="19"/>
  <c r="J59" i="19"/>
  <c r="M159" i="19"/>
  <c r="V109" i="19"/>
  <c r="P150" i="19"/>
  <c r="M200" i="19"/>
  <c r="M50" i="19"/>
  <c r="J250" i="19"/>
  <c r="S50" i="19"/>
  <c r="M150" i="19"/>
  <c r="V50" i="19"/>
  <c r="J50" i="19"/>
  <c r="S200" i="19"/>
  <c r="V150" i="19"/>
  <c r="P200" i="19"/>
  <c r="P250" i="19"/>
  <c r="M250" i="19"/>
  <c r="V100" i="19"/>
  <c r="V250" i="19"/>
  <c r="S250" i="19"/>
  <c r="V200" i="19"/>
  <c r="J150" i="19"/>
  <c r="P50" i="19"/>
  <c r="S100" i="19"/>
  <c r="P100" i="19"/>
  <c r="S150" i="19"/>
  <c r="J200" i="19"/>
  <c r="J100" i="19"/>
  <c r="M100" i="19"/>
  <c r="S185" i="19"/>
  <c r="V135" i="19"/>
  <c r="S135" i="19"/>
  <c r="V185" i="19"/>
  <c r="V85" i="19"/>
  <c r="M135" i="19"/>
  <c r="M235" i="19"/>
  <c r="P85" i="19"/>
  <c r="J85" i="19"/>
  <c r="M85" i="19"/>
  <c r="J185" i="19"/>
  <c r="J35" i="19"/>
  <c r="M35" i="19"/>
  <c r="V235" i="19"/>
  <c r="P235" i="19"/>
  <c r="P185" i="19"/>
  <c r="P135" i="19"/>
  <c r="V35" i="19"/>
  <c r="J135" i="19"/>
  <c r="S235" i="19"/>
  <c r="J235" i="19"/>
  <c r="S85" i="19"/>
  <c r="M185" i="19"/>
  <c r="P35" i="19"/>
  <c r="S35" i="19"/>
  <c r="P52" i="19"/>
  <c r="M202" i="19"/>
  <c r="S202" i="19"/>
  <c r="J102" i="19"/>
  <c r="M252" i="19"/>
  <c r="J52" i="19"/>
  <c r="M102" i="19"/>
  <c r="P252" i="19"/>
  <c r="V152" i="19"/>
  <c r="S252" i="19"/>
  <c r="J202" i="19"/>
  <c r="J152" i="19"/>
  <c r="S152" i="19"/>
  <c r="V202" i="19"/>
  <c r="J252" i="19"/>
  <c r="V252" i="19"/>
  <c r="M152" i="19"/>
  <c r="V52" i="19"/>
  <c r="V102" i="19"/>
  <c r="P152" i="19"/>
  <c r="P202" i="19"/>
  <c r="S102" i="19"/>
  <c r="P102" i="19"/>
  <c r="M52" i="19"/>
  <c r="S52" i="19"/>
  <c r="P56" i="19"/>
  <c r="V56" i="19"/>
  <c r="M106" i="19"/>
  <c r="S56" i="19"/>
  <c r="J56" i="19"/>
  <c r="V6" i="19"/>
  <c r="J156" i="19"/>
  <c r="M56" i="19"/>
  <c r="S106" i="19"/>
  <c r="J6" i="19"/>
  <c r="J106" i="19"/>
  <c r="J206" i="19"/>
  <c r="V106" i="19"/>
  <c r="P156" i="19"/>
  <c r="P6" i="19"/>
  <c r="V156" i="19"/>
  <c r="AF7" i="1"/>
  <c r="P206" i="19"/>
  <c r="S6" i="19"/>
  <c r="M156" i="19"/>
  <c r="S206" i="19"/>
  <c r="S156" i="19"/>
  <c r="M206" i="19"/>
  <c r="V206" i="19"/>
  <c r="P106" i="19"/>
  <c r="M6" i="19"/>
  <c r="P148" i="19"/>
  <c r="S198" i="19"/>
  <c r="AF43" i="1"/>
  <c r="M98" i="19"/>
  <c r="J248" i="19"/>
  <c r="P198" i="19"/>
  <c r="M148" i="19"/>
  <c r="V148" i="19"/>
  <c r="P48" i="19"/>
  <c r="J98" i="19"/>
  <c r="M198" i="19"/>
  <c r="P248" i="19"/>
  <c r="J48" i="19"/>
  <c r="J148" i="19"/>
  <c r="V198" i="19"/>
  <c r="S98" i="19"/>
  <c r="V248" i="19"/>
  <c r="M48" i="19"/>
  <c r="S148" i="19"/>
  <c r="S248" i="19"/>
  <c r="S48" i="19"/>
  <c r="V98" i="19"/>
  <c r="P98" i="19"/>
  <c r="M248" i="19"/>
  <c r="J198" i="19"/>
  <c r="V48" i="19"/>
  <c r="P76" i="19"/>
  <c r="S176" i="19"/>
  <c r="AF25" i="1"/>
  <c r="V226" i="19"/>
  <c r="S76" i="19"/>
  <c r="M126" i="19"/>
  <c r="J26" i="19"/>
  <c r="P176" i="19"/>
  <c r="V176" i="19"/>
  <c r="J176" i="19"/>
  <c r="M76" i="19"/>
  <c r="S126" i="19"/>
  <c r="P26" i="19"/>
  <c r="P126" i="19"/>
  <c r="S26" i="19"/>
  <c r="S226" i="19"/>
  <c r="V126" i="19"/>
  <c r="V26" i="19"/>
  <c r="P226" i="19"/>
  <c r="M226" i="19"/>
  <c r="J126" i="19"/>
  <c r="J76" i="19"/>
  <c r="V76" i="19"/>
  <c r="M26" i="19"/>
  <c r="J226" i="19"/>
  <c r="M176" i="19"/>
  <c r="J219" i="19"/>
  <c r="V19" i="19"/>
  <c r="S19" i="19"/>
  <c r="S69" i="19"/>
  <c r="V169" i="19"/>
  <c r="P119" i="19"/>
  <c r="V219" i="19"/>
  <c r="P69" i="19"/>
  <c r="P219" i="19"/>
  <c r="S119" i="19"/>
  <c r="M19" i="19"/>
  <c r="P169" i="19"/>
  <c r="V69" i="19"/>
  <c r="S219" i="19"/>
  <c r="M69" i="19"/>
  <c r="J119" i="19"/>
  <c r="AF19" i="1"/>
  <c r="P19" i="19"/>
  <c r="M169" i="19"/>
  <c r="V119" i="19"/>
  <c r="M219" i="19"/>
  <c r="S169" i="19"/>
  <c r="J69" i="19"/>
  <c r="J19" i="19"/>
  <c r="J169" i="19"/>
  <c r="M119" i="19"/>
  <c r="J78" i="19"/>
  <c r="J228" i="19"/>
  <c r="J178" i="19"/>
  <c r="S228" i="19"/>
  <c r="M28" i="19"/>
  <c r="S78" i="19"/>
  <c r="V128" i="19"/>
  <c r="M228" i="19"/>
  <c r="V78" i="19"/>
  <c r="P78" i="19"/>
  <c r="M128" i="19"/>
  <c r="S178" i="19"/>
  <c r="S28" i="19"/>
  <c r="P28" i="19"/>
  <c r="P228" i="19"/>
  <c r="M178" i="19"/>
  <c r="J128" i="19"/>
  <c r="P128" i="19"/>
  <c r="S128" i="19"/>
  <c r="M78" i="19"/>
  <c r="P178" i="19"/>
  <c r="V228" i="19"/>
  <c r="V28" i="19"/>
  <c r="J28" i="19"/>
  <c r="V178" i="19"/>
  <c r="V161" i="19" l="1"/>
  <c r="S111" i="19"/>
  <c r="P211" i="19"/>
  <c r="P161" i="19"/>
  <c r="P111" i="19"/>
  <c r="V61" i="19"/>
  <c r="V111" i="19"/>
  <c r="J111" i="19"/>
  <c r="J11" i="19"/>
  <c r="M211" i="19"/>
  <c r="V211" i="19"/>
  <c r="P11" i="19"/>
  <c r="J61" i="19"/>
  <c r="V11" i="19"/>
  <c r="M11" i="19"/>
  <c r="M111" i="19"/>
  <c r="S211" i="19"/>
  <c r="S61" i="19"/>
  <c r="J211" i="19"/>
  <c r="S11" i="19"/>
  <c r="M161" i="19"/>
  <c r="S161" i="19"/>
  <c r="P61" i="19"/>
  <c r="M61" i="19"/>
  <c r="AF14" i="1"/>
  <c r="K161" i="19"/>
  <c r="Q61" i="19"/>
  <c r="T211" i="19"/>
  <c r="T111" i="19"/>
  <c r="Q211" i="19"/>
  <c r="N61" i="19"/>
  <c r="K211" i="19"/>
  <c r="Q11" i="19"/>
  <c r="T161" i="19"/>
  <c r="K11" i="19"/>
  <c r="K111" i="19"/>
  <c r="Q111" i="19"/>
  <c r="W161" i="19"/>
  <c r="K61" i="19"/>
  <c r="W111" i="19"/>
  <c r="N11" i="19"/>
  <c r="Q161" i="19"/>
  <c r="T11" i="19"/>
  <c r="N211" i="19"/>
  <c r="N111" i="19"/>
  <c r="W61" i="19"/>
  <c r="N161" i="19"/>
  <c r="T61" i="19"/>
  <c r="W211" i="19"/>
  <c r="W11" i="19"/>
  <c r="AF15" i="1"/>
  <c r="U161" i="19"/>
  <c r="L61" i="19"/>
  <c r="U61" i="19"/>
  <c r="O11" i="19"/>
  <c r="X61" i="19"/>
  <c r="U11" i="19"/>
  <c r="X11" i="19"/>
  <c r="O111" i="19"/>
  <c r="R211" i="19"/>
  <c r="R61" i="19"/>
  <c r="L11" i="19"/>
  <c r="L211" i="19"/>
  <c r="X111" i="19"/>
  <c r="O161" i="19"/>
  <c r="U111" i="19"/>
  <c r="X211" i="19"/>
  <c r="R161" i="19"/>
  <c r="U211" i="19"/>
  <c r="L161" i="19"/>
  <c r="O211" i="19"/>
  <c r="O61" i="19"/>
  <c r="L111" i="19"/>
  <c r="R11" i="19"/>
  <c r="X161" i="19"/>
  <c r="R111" i="19"/>
  <c r="AD31" i="1"/>
  <c r="AE32" i="1"/>
  <c r="AD32" i="1" s="1"/>
  <c r="U230" i="19"/>
  <c r="L180" i="19"/>
  <c r="U30" i="19"/>
  <c r="R30" i="19"/>
  <c r="R230" i="19"/>
  <c r="X130" i="19"/>
  <c r="R130" i="19"/>
  <c r="R180" i="19"/>
  <c r="L30" i="19"/>
  <c r="O80" i="19"/>
  <c r="U130" i="19"/>
  <c r="L80" i="19"/>
  <c r="R80" i="19"/>
  <c r="O130" i="19"/>
  <c r="L130" i="19"/>
  <c r="L230" i="19"/>
  <c r="O230" i="19"/>
  <c r="O180" i="19"/>
  <c r="X80" i="19"/>
  <c r="AF33" i="1"/>
  <c r="X230" i="19"/>
  <c r="X180" i="19"/>
  <c r="U180" i="19"/>
  <c r="X30" i="19"/>
  <c r="O30" i="19"/>
  <c r="U80" i="19"/>
  <c r="Q230" i="19" l="1"/>
  <c r="K230" i="19"/>
  <c r="W230" i="19"/>
  <c r="Q80" i="19"/>
  <c r="K180" i="19"/>
  <c r="K130" i="19"/>
  <c r="Q30" i="19"/>
  <c r="Q130" i="19"/>
  <c r="N180" i="19"/>
  <c r="T180" i="19"/>
  <c r="W80" i="19"/>
  <c r="N30" i="19"/>
  <c r="W180" i="19"/>
  <c r="T230" i="19"/>
  <c r="K30" i="19"/>
  <c r="Q180" i="19"/>
  <c r="W130" i="19"/>
  <c r="N230" i="19"/>
  <c r="T80" i="19"/>
  <c r="T30" i="19"/>
  <c r="N130" i="19"/>
  <c r="N80" i="19"/>
  <c r="W30" i="19"/>
  <c r="T130" i="19"/>
  <c r="AF32" i="1"/>
  <c r="K80" i="19"/>
  <c r="M30" i="19"/>
  <c r="V230" i="19"/>
  <c r="S230" i="19"/>
  <c r="J30" i="19"/>
  <c r="S180" i="19"/>
  <c r="V30" i="19"/>
  <c r="S80" i="19"/>
  <c r="S30" i="19"/>
  <c r="J130" i="19"/>
  <c r="P130" i="19"/>
  <c r="V130" i="19"/>
  <c r="S130" i="19"/>
  <c r="J230" i="19"/>
  <c r="P80" i="19"/>
  <c r="P230" i="19"/>
  <c r="M130" i="19"/>
  <c r="AF31" i="1"/>
  <c r="V80" i="19"/>
  <c r="M180" i="19"/>
  <c r="V180" i="19"/>
  <c r="M230" i="19"/>
  <c r="M80" i="19"/>
  <c r="J180" i="19"/>
  <c r="P30" i="19"/>
  <c r="J80" i="19"/>
  <c r="P180" i="19"/>
</calcChain>
</file>

<file path=xl/metadata.xml><?xml version="1.0" encoding="utf-8"?>
<metadata xmlns="http://schemas.openxmlformats.org/spreadsheetml/2006/main">
  <metadataTypes count="1">
    <metadataType name="XLDAPR" minSupportedVersion="120000" copy="1" pasteAll="1" pasteValues="1" merge="1" splitFirst="1" rowColShift="1" clearFormats="1" clearComments="1" assign="1" coerce="1" cellMeta="1"/>
  </metadataTypes>
  <futureMetadata name="XLDAPR" count="1">
    <bk>
      <extLst>
        <ext xmlns:xda="http://schemas.microsoft.com/office/spreadsheetml/2017/dynamicarray"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<sst xmlns="http://schemas.openxmlformats.org/spreadsheetml/2006/main" count="652" uniqueCount="353">
  <si>
    <t xml:space="preserve">Referencia </t>
  </si>
  <si>
    <t>Descripción del Riesgo</t>
  </si>
  <si>
    <t>Impacto</t>
  </si>
  <si>
    <t>Causa Inmediata</t>
  </si>
  <si>
    <t>Probabilidad</t>
  </si>
  <si>
    <t>%</t>
  </si>
  <si>
    <t>Alta</t>
  </si>
  <si>
    <t>Mayor</t>
  </si>
  <si>
    <t>Atributos</t>
  </si>
  <si>
    <t>Manual</t>
  </si>
  <si>
    <t>Automático</t>
  </si>
  <si>
    <t>No. Control</t>
  </si>
  <si>
    <t>Afectación</t>
  </si>
  <si>
    <t>Tipo</t>
  </si>
  <si>
    <t>Preventivo</t>
  </si>
  <si>
    <t>Detectivo</t>
  </si>
  <si>
    <t>Correctivo</t>
  </si>
  <si>
    <t>Implementación</t>
  </si>
  <si>
    <t>Documentación</t>
  </si>
  <si>
    <t>Documentado</t>
  </si>
  <si>
    <t>Sin Documentar</t>
  </si>
  <si>
    <t>Frecuencia</t>
  </si>
  <si>
    <t>Continua</t>
  </si>
  <si>
    <t>Aleatoria</t>
  </si>
  <si>
    <t>Evidencia</t>
  </si>
  <si>
    <t>Registro Sustancial</t>
  </si>
  <si>
    <t>Registro Material</t>
  </si>
  <si>
    <t>Sin registro</t>
  </si>
  <si>
    <t>Calificación</t>
  </si>
  <si>
    <t>Tratamiento</t>
  </si>
  <si>
    <t>Reducir</t>
  </si>
  <si>
    <t>Aceptar</t>
  </si>
  <si>
    <t>Evitar</t>
  </si>
  <si>
    <t>Probabilidad Inherente</t>
  </si>
  <si>
    <t>Plan de Acción</t>
  </si>
  <si>
    <t>Estado</t>
  </si>
  <si>
    <t>Finalizado</t>
  </si>
  <si>
    <t>En curso</t>
  </si>
  <si>
    <t>Causa Raíz</t>
  </si>
  <si>
    <t>Impacto 
Inherente</t>
  </si>
  <si>
    <t>Probabilidad Residual Final</t>
  </si>
  <si>
    <t>Impacto Residual Final</t>
  </si>
  <si>
    <t>Zona de Riesgo Inherente</t>
  </si>
  <si>
    <t>Zona de Riesgo Final</t>
  </si>
  <si>
    <t>Clasificación del Riesgo</t>
  </si>
  <si>
    <t>Muy Baja</t>
  </si>
  <si>
    <t>Frecuencia de la Actividad</t>
  </si>
  <si>
    <t>Baja</t>
  </si>
  <si>
    <t>Muy Alta</t>
  </si>
  <si>
    <t>Tabla Criterios para definir el nivel de probabilidad</t>
  </si>
  <si>
    <t>Afectación Económica (o presupuestal)</t>
  </si>
  <si>
    <t>Pérdida Reputacional</t>
  </si>
  <si>
    <t>Afectación menor a 10 SMLMV .</t>
  </si>
  <si>
    <t xml:space="preserve">Menor-40% </t>
  </si>
  <si>
    <t>Moderado 60%</t>
  </si>
  <si>
    <t>Mayor 80%</t>
  </si>
  <si>
    <t>Catastrófico 100%</t>
  </si>
  <si>
    <t>Tabla Criterios para definir el nivel de impacto</t>
  </si>
  <si>
    <t>Características</t>
  </si>
  <si>
    <t>Descripción</t>
  </si>
  <si>
    <t>Peso</t>
  </si>
  <si>
    <t>Atributos de Eficiencia</t>
  </si>
  <si>
    <t>Va hacia las causas del riesgo, aseguran el resultado final esperado.</t>
  </si>
  <si>
    <t>Detecta que algo ocurre y devuelve el proceso a los controles preventivos.
Se pueden generar reprocesos.</t>
  </si>
  <si>
    <t>Dado que permiten reducir el impacto de la materialización del riesgo, tienen un costo en su implementación.</t>
  </si>
  <si>
    <t>Son actividades de procesamiento o validación de información que se ejecutan por un sistema y/o aplicativo de manera automática sin la intervención de personas para su realización.</t>
  </si>
  <si>
    <t>Controles que son ejecutados por una persona., tiene implícito el error humano.</t>
  </si>
  <si>
    <t>Controles que están documentados en el proceso, ya sea en manuales, procedimientos, flujogramas o cualquier otro documento propio del proceso.</t>
  </si>
  <si>
    <t>-</t>
  </si>
  <si>
    <t>Identifica a los controles que pese a que se ejecutan en el proceso no se encuentran documentados en ningún documento propio del proceso</t>
  </si>
  <si>
    <t>Este atributo identifica a los controles que se ejecutan siempre que se realiza la actividad originadora del riesgo.</t>
  </si>
  <si>
    <t>Este atributo identifica a los controles que no siempre se ejecutan cuando se realiza la actividad originadora del riesgo</t>
  </si>
  <si>
    <t>Tabla Atributos de para el diseño del control</t>
  </si>
  <si>
    <t>Extremo</t>
  </si>
  <si>
    <t>Alto</t>
  </si>
  <si>
    <t>Moderado</t>
  </si>
  <si>
    <t>Bajo</t>
  </si>
  <si>
    <t>Insignificante</t>
  </si>
  <si>
    <t>Menor</t>
  </si>
  <si>
    <t>Catastrófico</t>
  </si>
  <si>
    <t>Criterios de impacto</t>
  </si>
  <si>
    <t>Criterios</t>
  </si>
  <si>
    <t>Pérdida_Reputacional</t>
  </si>
  <si>
    <t>Afectación Económica o presupuestal</t>
  </si>
  <si>
    <t>Afectación_Económica_o_presupuestal</t>
  </si>
  <si>
    <t>Observación de criterio</t>
  </si>
  <si>
    <t xml:space="preserve">Entre 10 y 50 SMLMV </t>
  </si>
  <si>
    <t xml:space="preserve">Entre 50 y 100 SMLMV </t>
  </si>
  <si>
    <t xml:space="preserve">Entre 100 y 500 SMLMV </t>
  </si>
  <si>
    <t xml:space="preserve">Mayor a 500 SMLMV </t>
  </si>
  <si>
    <t>El riesgo afecta la imagen de alguna área de la organización</t>
  </si>
  <si>
    <t>El riesgo afecta la imagen de la entidad con algunos usuarios de relevancia frente al logro de los objetivos</t>
  </si>
  <si>
    <t>Leve 20%</t>
  </si>
  <si>
    <t>La actividad que conlleva el riesgo se ejecuta como máximos 2 veces por año</t>
  </si>
  <si>
    <t>La actividad que conlleva el riesgo se ejecuta de 3 a 24 veces por año</t>
  </si>
  <si>
    <t>La actividad que conlleva el riesgo se ejecuta de 24 a 500 veces por año</t>
  </si>
  <si>
    <t>La actividad que conlleva el riesgo se ejecuta mínimo 500 veces al año y máximo 5000 veces por año</t>
  </si>
  <si>
    <t>La actividad que conlleva el riesgo se ejecuta más de 5000 veces por año</t>
  </si>
  <si>
    <t>Media</t>
  </si>
  <si>
    <t>Catastrófico
100%</t>
  </si>
  <si>
    <t>Mayor
80%</t>
  </si>
  <si>
    <t>Moderado
60%</t>
  </si>
  <si>
    <t>Menor
40%</t>
  </si>
  <si>
    <t>Leve
20%</t>
  </si>
  <si>
    <t>Muy Baja
20%</t>
  </si>
  <si>
    <t>Baja
40%</t>
  </si>
  <si>
    <t>Alta
80%</t>
  </si>
  <si>
    <t>Muy Alta
100%</t>
  </si>
  <si>
    <t>Media
60%</t>
  </si>
  <si>
    <t>El riesgo afecta la imagen de la entidad a nivel nacional, con efecto publicitarios sostenible a nivel país</t>
  </si>
  <si>
    <t>Con Registro</t>
  </si>
  <si>
    <t>Sin Registro</t>
  </si>
  <si>
    <t>El control no deja registro de la ejecución del control</t>
  </si>
  <si>
    <t>El control deja un registro que permite evidenciar la ejecución del control</t>
  </si>
  <si>
    <t>Fraude Externo</t>
  </si>
  <si>
    <t>Fraude Interno</t>
  </si>
  <si>
    <t>Relaciones Laborales</t>
  </si>
  <si>
    <t>Usuarios, productos y practicas , organizacionales</t>
  </si>
  <si>
    <t>Reputacional</t>
  </si>
  <si>
    <t>Económico</t>
  </si>
  <si>
    <t>Económico y Reputacional</t>
  </si>
  <si>
    <t>Frecuencia con la cual se realiza la actividad</t>
  </si>
  <si>
    <t>Reducir (mitigar)</t>
  </si>
  <si>
    <t>Reducir (compartir)</t>
  </si>
  <si>
    <t>Probabilidad Residual</t>
  </si>
  <si>
    <t>Identificación del riesgo</t>
  </si>
  <si>
    <t>Análisis del riesgo inherente</t>
  </si>
  <si>
    <t>Evaluación del riesgo - Valoración de los controles</t>
  </si>
  <si>
    <t>Evaluación del riesgo - Nivel del riesgo residual</t>
  </si>
  <si>
    <t>Subcriterios</t>
  </si>
  <si>
    <t>❌</t>
  </si>
  <si>
    <t>✔</t>
  </si>
  <si>
    <t xml:space="preserve">Afectación menor a 10 SMLMV </t>
  </si>
  <si>
    <r>
      <rPr>
        <b/>
        <sz val="12"/>
        <color theme="9" tint="-0.249977111117893"/>
        <rFont val="Arial Narrow"/>
        <family val="2"/>
      </rPr>
      <t>*Nota 1:</t>
    </r>
    <r>
      <rPr>
        <sz val="12"/>
        <color theme="1"/>
        <rFont val="Arial Narrow"/>
        <family val="2"/>
      </rPr>
      <t xml:space="preserve"> Los atributos de formalización se recogerán de manera informativa, con el fin de conocer el entorno del control y complementar el análisis con elementos cualitativos; éstos no tienen una incidencia directa en su efectividad. </t>
    </r>
  </si>
  <si>
    <t xml:space="preserve"> Matriz de Calor Residual</t>
  </si>
  <si>
    <t>Matriz de Calor Inherente</t>
  </si>
  <si>
    <r>
      <rPr>
        <b/>
        <sz val="12"/>
        <color theme="9" tint="-0.249977111117893"/>
        <rFont val="Arial Narrow"/>
        <family val="2"/>
      </rPr>
      <t>*</t>
    </r>
    <r>
      <rPr>
        <b/>
        <sz val="12"/>
        <rFont val="Arial Narrow"/>
        <family val="2"/>
      </rPr>
      <t>Atributos de</t>
    </r>
    <r>
      <rPr>
        <b/>
        <sz val="12"/>
        <color theme="9" tint="-0.249977111117893"/>
        <rFont val="Arial Narrow"/>
        <family val="2"/>
      </rPr>
      <t xml:space="preserve"> </t>
    </r>
    <r>
      <rPr>
        <b/>
        <sz val="12"/>
        <color rgb="FF000000"/>
        <rFont val="Arial Narrow"/>
        <family val="2"/>
      </rPr>
      <t>Formalización</t>
    </r>
  </si>
  <si>
    <t>Descripción del Control</t>
  </si>
  <si>
    <t>Orientaciones Generales</t>
  </si>
  <si>
    <t>Columna</t>
  </si>
  <si>
    <t>Matriz Mapa de Riesgos</t>
  </si>
  <si>
    <t>Referencia</t>
  </si>
  <si>
    <t xml:space="preserve">Permite definir unl consecutivo de riesgos.
Una entidad puede ir en el riesgo 150, pero tener 70 riesgos, lo que permite llevar una traza de los riesgos. Esta información la debe administrar la oficina asesora de planeación o gerencia de riesgos.  Cuando un el riesgo salga del mapa no existirá otro riesgo con el mismo número. </t>
  </si>
  <si>
    <r>
      <t xml:space="preserve">Antes de iniciar con el diligenciamiento de la información en la matriz, se requiere haber avanzado en el análisis del </t>
    </r>
    <r>
      <rPr>
        <b/>
        <sz val="11"/>
        <rFont val="Arial Narrow"/>
        <family val="2"/>
      </rPr>
      <t>proceso, su objetivo, alcance, actividades clave</t>
    </r>
    <r>
      <rPr>
        <sz val="11"/>
        <rFont val="Arial Narrow"/>
        <family val="2"/>
      </rPr>
      <t xml:space="preserve">, considere los lineamientos establecidos en el </t>
    </r>
    <r>
      <rPr>
        <b/>
        <sz val="11"/>
        <color theme="9" tint="-0.249977111117893"/>
        <rFont val="Arial Narrow"/>
        <family val="2"/>
      </rPr>
      <t>Paso 2: identificación del riesgo</t>
    </r>
    <r>
      <rPr>
        <sz val="11"/>
        <rFont val="Arial Narrow"/>
        <family val="2"/>
      </rPr>
      <t xml:space="preserve">, donde se explica ampliamente las bases para adelanter este análisis.
Así mismo, considere en el </t>
    </r>
    <r>
      <rPr>
        <b/>
        <sz val="11"/>
        <color theme="9" tint="-0.249977111117893"/>
        <rFont val="Arial Narrow"/>
        <family val="2"/>
      </rPr>
      <t>Paso 3: valoración del riesgo</t>
    </r>
    <r>
      <rPr>
        <sz val="11"/>
        <rFont val="Arial Narrow"/>
        <family val="2"/>
      </rPr>
      <t xml:space="preserve"> los lineamientos para definir el No. de veces que se hace la actividad con la cual se relaciona el riesgo y su impacto en términos económicos o reputacionales. En este mismo paso se analizan los controles que deben responder a los atributos de eficiencia e informativos.
</t>
    </r>
    <r>
      <rPr>
        <b/>
        <sz val="11"/>
        <color theme="9" tint="-0.249977111117893"/>
        <rFont val="Arial Narrow"/>
        <family val="2"/>
      </rPr>
      <t>NOTA:</t>
    </r>
    <r>
      <rPr>
        <sz val="11"/>
        <rFont val="Arial Narrow"/>
        <family val="2"/>
      </rPr>
      <t xml:space="preserve"> Si lo considera pertinente, es posible agregar hojas de trabajo adicionales al presente formato que permitan incluir la traza de estos análisis.</t>
    </r>
  </si>
  <si>
    <t>Frecuencia con la cual se lleva a cabo la actividad</t>
  </si>
  <si>
    <t>Utilice la lista de despligue que se encuentra parametrizada, le aparecerán las opciones: i)Daños Activos Fisicos, ii)Ejecucion y Administracion de procesos, iii)Fallas Tecnologicas, iv)Fraude Externo, v)Fraude Interno, vi)Relaciones Laborales, vii)Usuarios, productos y practicas organizacionales.</t>
  </si>
  <si>
    <t>Defina el # de veces que se ejecuta la actividad durante el año, (Recuerde la probabilidad e ocurrencia del riesgo se defien como el No. de veces que se pasa por el punto de riesgo en el periodo de 1 año). La matriz automáticamente hará el cálculo para el nivel de probabilidad inherente (Columnas H-I)</t>
  </si>
  <si>
    <t>Criterios de Impacto</t>
  </si>
  <si>
    <t>Utilice la lista de despligue que se encuentra parametrizada, le aparecerán las opciones de la tabla de Impacto en la Hoja 6 del presente documento. La matriz automáticamente hará el cálculo para el nivel de impacto inherente (Columnas L-M)</t>
  </si>
  <si>
    <t>Teniendo en cuenta que ingresó la información de PROBABILIDAD e IMPACTO, la matriz automáticamente hará el cálculo para la zona de riesgo inherente (Columna N)</t>
  </si>
  <si>
    <r>
      <t xml:space="preserve">Recuerde que el control se define como la medida que permite reducir o mitigar un riesgo. Defina el control (es) que atacan la causa raíz del riesgo, considere la estructura explicada en la guía: </t>
    </r>
    <r>
      <rPr>
        <b/>
        <sz val="9"/>
        <color theme="9" tint="-0.249977111117893"/>
        <rFont val="Arial Narrow"/>
        <family val="2"/>
      </rPr>
      <t>Responsable de ejecutar el control + Acción + Complemento</t>
    </r>
  </si>
  <si>
    <t>Esta casilla no se diligencia, depende de la selección en la columna R.</t>
  </si>
  <si>
    <t>Utilice la lista de despligue que se encuentra parametrizada, le aparecerán las opciones: i)Preventivo, ii)Detectivo, iii)Correctivo.</t>
  </si>
  <si>
    <t>Utilice la lista de despligue que se encuentra parametrizada, le aparecerán las opciones: i)Automático, ii)Manual.</t>
  </si>
  <si>
    <t xml:space="preserve">La matriz automáticamente hará el cálculo para el control analizado (Columna T) </t>
  </si>
  <si>
    <r>
      <t xml:space="preserve">ATRIBUTOS EFICIENCIA
</t>
    </r>
    <r>
      <rPr>
        <sz val="9"/>
        <rFont val="Arial Narrow"/>
        <family val="2"/>
      </rPr>
      <t>Tipo</t>
    </r>
  </si>
  <si>
    <r>
      <t xml:space="preserve">ATRIBUTOS EFICIENCIA
</t>
    </r>
    <r>
      <rPr>
        <sz val="9"/>
        <rFont val="Arial Narrow"/>
        <family val="2"/>
      </rPr>
      <t>Implementación</t>
    </r>
  </si>
  <si>
    <r>
      <t xml:space="preserve">ATRIBUTOS EFICIENCIA
</t>
    </r>
    <r>
      <rPr>
        <sz val="9"/>
        <rFont val="Arial Narrow"/>
        <family val="2"/>
      </rPr>
      <t>Calificación</t>
    </r>
  </si>
  <si>
    <r>
      <t xml:space="preserve">ATRIBUTOS INFORMATIVOS
</t>
    </r>
    <r>
      <rPr>
        <sz val="9"/>
        <rFont val="Arial Narrow"/>
        <family val="2"/>
      </rPr>
      <t>Documentación</t>
    </r>
  </si>
  <si>
    <t>Utilice la lista de despligue que se encuentra parametrizada, le aparecerán las opciones: i)Documentado, ii)Sin documentar.</t>
  </si>
  <si>
    <r>
      <t xml:space="preserve">ATRIBUTOS INFORMATIVOS
</t>
    </r>
    <r>
      <rPr>
        <sz val="9"/>
        <rFont val="Arial Narrow"/>
        <family val="2"/>
      </rPr>
      <t>Frecuencia</t>
    </r>
  </si>
  <si>
    <t>Utilice la lista de despligue que se encuentra parametrizada, le aparecerán las opciones: i)Continua, ii)Aleatoria.</t>
  </si>
  <si>
    <r>
      <t xml:space="preserve">ATRIBUTOS INFORMATIVOS
</t>
    </r>
    <r>
      <rPr>
        <sz val="9"/>
        <rFont val="Arial Narrow"/>
        <family val="2"/>
      </rPr>
      <t>Registro</t>
    </r>
  </si>
  <si>
    <t>Utilice la lista de despligue que se encuentra parametrizada, le aparecerán las opciones: i)Con Registro, ii) Sin Registro.</t>
  </si>
  <si>
    <t>Evaluación del Nivel de Riesgo - Nivel de Riesgo Residual</t>
  </si>
  <si>
    <r>
      <t>La matriz automáticamente hará el cálculo, acorde con el control o controles definidos con sus atributos analizados, lo que permitirá establecer el</t>
    </r>
    <r>
      <rPr>
        <b/>
        <sz val="9"/>
        <color theme="9" tint="-0.249977111117893"/>
        <rFont val="Arial Narrow"/>
        <family val="2"/>
      </rPr>
      <t xml:space="preserve"> nivel de riesgo inherente</t>
    </r>
    <r>
      <rPr>
        <sz val="9"/>
        <rFont val="Arial Narrow"/>
        <family val="2"/>
      </rPr>
      <t xml:space="preserve"> (Columnas Y- Z- AA -AB- AC).</t>
    </r>
  </si>
  <si>
    <t>Utilice la lista de despligue que se encuentra parametrizada, le aparecerán las opciones: i)Aceptar, ii)Evitar, iii)Reducir (compartir), iv)Reducir (mitigar).</t>
  </si>
  <si>
    <t xml:space="preserve">Esta casilla dependerá del tratamiento establecido, si es Aceptar no se requieren acciones adicionales, en caso de escoger Reducir (mitigar) se deben diligenciar las acciones que se adelantarán como complemento a los controles establecidos, no necesariamente son controles adicionales. Para Reducir (compartir), es viable diligenciar la acción que deriva de esta (ejemplo póliza seguros, terceración), indicando información relevante. </t>
  </si>
  <si>
    <r>
      <t xml:space="preserve">Plan de Acción
</t>
    </r>
    <r>
      <rPr>
        <sz val="9"/>
        <rFont val="Arial Narrow"/>
        <family val="2"/>
      </rPr>
      <t xml:space="preserve">Responsable, fecha implementación, fecha seguimiento, seguimiento. </t>
    </r>
  </si>
  <si>
    <t>Utilice la lista de despligue que se encuentra parametrizada, le aparecerán las opciones: i)Finalizado, ii)En curso, la selección en este caso dependerá de las acciones del plan que se hayan establecido en cada caso.</t>
  </si>
  <si>
    <t>Proceso</t>
  </si>
  <si>
    <t>Objetivo</t>
  </si>
  <si>
    <t>Alcance</t>
  </si>
  <si>
    <t>Diligencie el objetivo del proceso.</t>
  </si>
  <si>
    <t>Diligencie el alcance del proceso.</t>
  </si>
  <si>
    <t>Diligencie el nombre del proceso al cual se le identificarán y valorarán los riesgos.</t>
  </si>
  <si>
    <r>
      <t xml:space="preserve">El archivo contiene las siguientes hojas:
-   </t>
    </r>
    <r>
      <rPr>
        <b/>
        <sz val="11"/>
        <rFont val="Arial Narrow"/>
        <family val="2"/>
      </rPr>
      <t>Hoja 1 Instructivo</t>
    </r>
    <r>
      <rPr>
        <sz val="10"/>
        <rFont val="Arial Narrow"/>
        <family val="2"/>
      </rPr>
      <t xml:space="preserve">
 -  </t>
    </r>
    <r>
      <rPr>
        <b/>
        <sz val="11"/>
        <rFont val="Arial Narrow"/>
        <family val="2"/>
      </rPr>
      <t xml:space="preserve">Hoja 2 Mapa Final: </t>
    </r>
    <r>
      <rPr>
        <sz val="10"/>
        <rFont val="Arial Narrow"/>
        <family val="2"/>
      </rPr>
      <t>Encontrará la totalidad de la estructura para la identificación y valoración de los riesgos por proceso, programa o proyecto, acorde con el nivel de desagregación que la entidad considere necesaria.</t>
    </r>
  </si>
  <si>
    <t>Descripción - Lineamientos para el diligenciamiento</t>
  </si>
  <si>
    <r>
      <t xml:space="preserve"> -</t>
    </r>
    <r>
      <rPr>
        <sz val="11"/>
        <rFont val="Arial Narrow"/>
        <family val="2"/>
      </rPr>
      <t xml:space="preserve"> </t>
    </r>
    <r>
      <rPr>
        <b/>
        <sz val="11"/>
        <rFont val="Arial Narrow"/>
        <family val="2"/>
      </rPr>
      <t xml:space="preserve"> Hoja 3 Matriz de Calor Inherente: </t>
    </r>
    <r>
      <rPr>
        <sz val="11"/>
        <rFont val="Arial Narrow"/>
        <family val="2"/>
      </rPr>
      <t xml:space="preserve"> 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</si>
  <si>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4 Matriz de Calor Residual: </t>
    </r>
    <r>
      <rPr>
        <sz val="11"/>
        <rFont val="Arial Narrow"/>
        <family val="2"/>
      </rPr>
      <t>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</si>
  <si>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5 Tabla de probabilidad: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</si>
  <si>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6 Tabla de Impacto: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</si>
  <si>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7 Tabla de Valoración de Controles: </t>
    </r>
    <r>
      <rPr>
        <sz val="11"/>
        <rFont val="Arial Narrow"/>
        <family val="2"/>
      </rPr>
      <t>Tabla referente para todos los cálculos (no se diligencia)</t>
    </r>
  </si>
  <si>
    <r>
      <t xml:space="preserve">Teniendo en cuenta que con la expedición del Decreto 1499 de 2017 “Por medio del cual se modifica el Decreto 1083 de 2015, Decreto Único Reglamentario del Sector Función Pública, en lo relacionado con el Sistema de Gestión establecido en el artículo 133 de la Ley 1753 de 2015”, se crea un solo Sistema de Gestión y se alinea con el Sistema de Control Interno, hoy todas las entidades públicas requieren actualizar y/o implementar el Modelo Integrado de Planeación y Gestión MIPG, modelo que incorpora el Modelo Estándar de Control Interno MECI a través de la 7a dimensión del mismo.  En este marco general, el proceso de administración del riesgo es un esfuerzo conjunto entre la Alta Dirección y los servidores en todos sus niveles, ejercicio que inicia con la formulación de la política de Administración del Riesgo, la cual incluye los niveles de responsabilidad frente al seguimiento y evaluación, aspectos que deberán definirse acorde con el Esquema de Líneas de Defensa vinculado a la Dimensión 7.
Teniendo en cuenta lo anterior y dada la necesidad de las entidades frente a la estructuración de los mapas de riesgos, como herramienta fundamental frente a la gestión del riesgo, el presente formato desarrolla un esquema completo acorde con los contenidos metodológicos de la </t>
    </r>
    <r>
      <rPr>
        <b/>
        <sz val="10"/>
        <color theme="9" tint="-0.249977111117893"/>
        <rFont val="Arial Narrow"/>
        <family val="2"/>
      </rPr>
      <t>Guía para la Administración del Riesgo y el diseño de controles V5</t>
    </r>
    <r>
      <rPr>
        <sz val="10"/>
        <rFont val="Arial Narrow"/>
        <family val="2"/>
      </rPr>
      <t>. El formato cuenta con celdas parametrizadas y permite contar con los respectivos mapas de calor para riesgo inherente y riesgo residual.</t>
    </r>
  </si>
  <si>
    <t>Analice las consecuencias que puede ocasionar a la organización la materialización del riesgo, redacte de la forma más concreta posible.</t>
  </si>
  <si>
    <t>Circunstancias bajo las cuales se presenta el riesgo, es la situación más evidente frente al riesgo, redacte de la forma más concreta posible.</t>
  </si>
  <si>
    <t>Causa  principal  o básica, corresponde a las razones por la cuales se puede presentar  el riesgo, redacte de la forma más concreta posible.</t>
  </si>
  <si>
    <r>
      <t xml:space="preserve">Consolida o resume los análisis sobre impacto + causa inmediata + causa raíz, permitiendo contar con una redacción clara y concreta del riesgo indentificado. Tenga en cuenta la estructura de alto nivel establecida en al guía, inicia con </t>
    </r>
    <r>
      <rPr>
        <b/>
        <sz val="9"/>
        <color theme="9" tint="-0.249977111117893"/>
        <rFont val="Arial Narrow"/>
        <family val="2"/>
      </rPr>
      <t>POSIBILIDAD DE + Impacto para la entidad (Qué) + Causa Inmediata (Cómo) + Causa Raíz (Por qué)</t>
    </r>
  </si>
  <si>
    <t xml:space="preserve">Proceso </t>
  </si>
  <si>
    <t xml:space="preserve">Objetivo </t>
  </si>
  <si>
    <t>Acción de tratamiento</t>
  </si>
  <si>
    <t xml:space="preserve">Inicia desde el diagnóstico de necesidades y prioridades de la empresa, del sector y de la ciudad, a partir de los cuales se definen y divulgan los lineamientos e instrumentos para la planeación estratégica y de los Modelos de Gestión, y termina con el seguimiento y la presentación de los resultados de la gestión institucional. </t>
  </si>
  <si>
    <t>Fecha Inicio</t>
  </si>
  <si>
    <t>Fecha fin</t>
  </si>
  <si>
    <t xml:space="preserve">Aplica para cada vigencia </t>
  </si>
  <si>
    <t>Trimestral</t>
  </si>
  <si>
    <t>Permanente</t>
  </si>
  <si>
    <t>Anual</t>
  </si>
  <si>
    <t>Periodicidad de Seguimiento</t>
  </si>
  <si>
    <t>Comercialización</t>
  </si>
  <si>
    <t xml:space="preserve">Promover los negocios inmobiliarios relacionados con los proyectos y servicios de la Entidad, a través de estrategias y esquemas de comercialización que faciliten la venta o arriendo de los inmuebles disponibles, la oferta de los servicios del portafolio, y la participación de entes públicos y privados en la gestión de los proyectos de renovación y desarrollo urbano, con el fin de generar ingresos; así como realizar las actividades correspondientes a la administración de los predios. </t>
  </si>
  <si>
    <t>Falta de aplicación y desconocimiento del procedimiento de venta de inmuebles por parte de los profesionales encargados de realizar la respectiva comercialización.</t>
  </si>
  <si>
    <t>Debilidades en la elaboración y revisión de los documentos establecidos en el procedimiento de venta de inmuebles, que son insumo para la comercialización, propiciando que se den condiciones orientadas a favorecer intereses particulares.</t>
  </si>
  <si>
    <t xml:space="preserve">Siempre que se realice un proceso de comercialización, el profesional o profesionales encargados deben cumplir las actividades establecidas en el procedimiento de Venta de Inmuebles (PD-88), especialmente las que tienen que ver con la revisión y VoBo de documentos por todas las instancias (estudios previos, términos de referencia para la comercialización, entre otros), si es el caso efectuar los ajustes que resulten de las respuestas a las observaciones de los interesados o de las revisiones, y realizar la publicación de estos documentos en SECOP o la WEB, para que todos los posibles interesados en comprar puedan participar. </t>
  </si>
  <si>
    <t>Socialización del procedimiento de Venta de inmuebles (PD- 88) y verificación de revisiones de los documentos asociados a la comercialización.</t>
  </si>
  <si>
    <t>Semestral</t>
  </si>
  <si>
    <t>Informar a los entes internos y externos de control que corresponda.</t>
  </si>
  <si>
    <t xml:space="preserve">Formulación de Instrumentos </t>
  </si>
  <si>
    <t>Desarrollar los estudios y diseños necesarios para determinar la viabilidad técnica, social y financiera de los proyectos de renovación y desarrollo urbano, de acuerdo con las líneas de acción de la empresa, a través de la aplicación de instrumentos de gestión establecidos en la Ley.</t>
  </si>
  <si>
    <t>Inicia con la identificación y evaluación de las áreas de oportunidad y culmina con la radicación de la formulación del instrumento ante las autoridades competentes para su aprobación.
Incluye la elaboración de estudios jurídicos, ambientales, técnicos, de suelo, sociales, financieros, comerciales, y su viabilidad.</t>
  </si>
  <si>
    <t>Desconocimiento en el adecuado manejo de la información confidencial.</t>
  </si>
  <si>
    <t>Desconocimiento en el tratamiento de la información sensible de la ERU.
Conflicto de intereses.</t>
  </si>
  <si>
    <t>Capacitar al personal en las directrices y el adecuado tratamiento de datos e información confidencial anualmente.</t>
  </si>
  <si>
    <t xml:space="preserve"> Ejecución de Proyectos</t>
  </si>
  <si>
    <t>Posibilidad de aceptar o solicitar dádivas para recibir parcial y/o final un producto u obra sin el cumplimiento de los requisitos técnicos.</t>
  </si>
  <si>
    <t>Continuo</t>
  </si>
  <si>
    <t>Evaluación Financiera de Proyectos</t>
  </si>
  <si>
    <t>Inicia con la simulación financiera de los proyectos y/o el esquema de negocio, una vez viabilizado y en desarrollo se le hará el seguimiento administrativo, financiero, técnico y jurídico del negocio fiduciario que se constituya para tal fin, hasta la finalización y cierre del proyecto.</t>
  </si>
  <si>
    <t>Establecer Plan de Mejoramiento.
Realizar las acciones legales y administrativas a que haya lugar.</t>
  </si>
  <si>
    <t>Cobro por parte de funcionarios públicos o contratistas a los ciudadanos para la asesoría del trámite "Cumplimiento de la obligación VIS-VIP a través de compensación económica".</t>
  </si>
  <si>
    <t>Falta de información o claridad de los consultores en el inicio y fin del trámite que surte la empresa.</t>
  </si>
  <si>
    <t>Actualizar la información del trámite "Cumplimiento de la obligación VIS-VIP a través de compensación económica" en la Guía de Trámites y Servicios y en el Sistema Único de Información y Trámites - SUIT.</t>
  </si>
  <si>
    <t>Mensual</t>
  </si>
  <si>
    <t>Gestión Predial y Social</t>
  </si>
  <si>
    <t>Adelantar el proceso de gestión de suelo, mediante la adquisición de los predios, por motivos de utilidad pública e interés social, que sean requeridos por la Empresa, para la ejecución de los programas y proyectos de renovación y desarrollo urbano de la ciudad, de conformidad con la normatividad vigente.</t>
  </si>
  <si>
    <t>Posibilidad de extracción de documentos durante el proceso de atención de interesados.</t>
  </si>
  <si>
    <t>Desconocimiento en el uso de información sensible.</t>
  </si>
  <si>
    <t>Informar a la Gerencia de la Empresa, a los entes internos y externos de control y a quien sea pertinente para realizar las investigaciones disciplinarias correspondientes.</t>
  </si>
  <si>
    <t xml:space="preserve"> Gestión de Servicios Logísticos</t>
  </si>
  <si>
    <t>Gestión Documental</t>
  </si>
  <si>
    <t>Enero</t>
  </si>
  <si>
    <t>Diciembre</t>
  </si>
  <si>
    <t>Gestión Jurídica</t>
  </si>
  <si>
    <t>Soborno.
Intereses particulares.</t>
  </si>
  <si>
    <t>Acuerdos entre apoderados para viciar la defensa judicial durante las etapas del proceso.</t>
  </si>
  <si>
    <t>Gestionar todos los asuntos relacionados con la contratación estatal requeridos por la empresa, mediante el apoyo, trámite, asesoría y seguimiento de los procesos contractuales atendiendo al régimen legal aplicable y las modalidades de selección establecidas por la ley, con el fin de llevar a cabo la ejecución de los planes de Inversión y Anual de Adquisiciones y dar cumplimiento a las metas y objetivos de la empresa.</t>
  </si>
  <si>
    <t>Gestión Contractual</t>
  </si>
  <si>
    <t xml:space="preserve">Inicia con la definición de políticas, objetivos, lineamientos, parámetros y estrategias en materia de contratación estatal, la elaboración y aprobación del Plan Anual de Adquisiciones y plan de Inversión de la Empresa, desarrolla las etapas de selección y contratación, supervisión e interventoría y finaliza con la liquidación de los contratos y cierre de los expedientes contractuales cuando aplique. </t>
  </si>
  <si>
    <t>Inclusión en los estudios previos y/o en los pliegos de condiciones de requisitos específicos, o presentación de Adendas que modifican las condiciones generales del proceso de contratación, posiblemente por presiones internas o externa o por nepotismo.</t>
  </si>
  <si>
    <t>Posibilidad de recibir o solicitar cualquier dádiva o beneficio a nombre propio o de terceros con el fin de adjudicar un proceso de contratación para favorecer a personas o grupos determinados.</t>
  </si>
  <si>
    <t>Reportar a las dependencias internas y entes de control correspondientes, cuando se presente un presunto favorecimiento a proponentes en el proceso de Gestión Contractual.</t>
  </si>
  <si>
    <t>Gestión Financiera</t>
  </si>
  <si>
    <t>Evaluación y Seguimiento</t>
  </si>
  <si>
    <t>Ser agente dinamizador del Sistema de Control Interno por medio de actividades en torno a los cinco (5) roles a cargo de la Oficina de Control Interno: Liderazgo estratégico, Enfoque hacia la prevención, Evaluación de la gestión del riesgo, Evaluación y seguimiento, Relación con entes externos de control, para fortalecer el autocontrol, la autorregulación y la autogestión de la Empresa de Renovación y Desarrollo Urbano de Bogotá, de conformidad con la normatividad vigente y contribuir con el cumplimiento de los objetivos y metas institucionales, a través de la evaluación y mejora de la eficacia de los procesos de gestión de riesgos, control y gobierno.</t>
  </si>
  <si>
    <t>Inicia con la planificación del Plan Anual de Auditoría basado en riesgos, su ejecución, evaluación, seguimiento de actividades planificadas, elaboración de informes y/o asesoría para la toma de decisiones, evaluación de la gestión del riesgo, finalizando con la implementación de los Planes de Mejoramiento correspondientes a fin de agregar valor y mejora en los procesos y operaciones de la Empresa, proporcionando aseguramiento, análisis basado en riesgos y de manera paralela interactuando con los entes de control conforme la normatividad vigente.</t>
  </si>
  <si>
    <t>Direccionamiento Estratégico</t>
  </si>
  <si>
    <t>Ejecución y Administración de procesos</t>
  </si>
  <si>
    <t>Daños Activos Físicos</t>
  </si>
  <si>
    <t>Sustracción, alteración o inclusión de documentos en los expedientes documentales que se encuentran en custodia del proceso para beneficiar a terceros.</t>
  </si>
  <si>
    <t>Fallas Tecnológicas</t>
  </si>
  <si>
    <t>Fuente: Adaptado de Curso Riesgo Operativo Universidad del Rosario por Dirección de Gestión y Desempeño Institucional de Función Pública, 2020.</t>
  </si>
  <si>
    <t xml:space="preserve">Administrar y controlar los recursos financieros de la Empresa de acuerdo con los parámetros establecidos por la normatividad vigente, que garanticen la disponibilidad de recursos económicos para el cumplimiento de los planes y programas de esta, la confiabilidad, razonabilidad y oportunidad de la información financiera que sirva como fuente de información para la toma de decisiones. </t>
  </si>
  <si>
    <t>Brindar oportunidad y eficiencia en el suministro de recursos físicos y servicios de apoyo administrativo para el cumplimiento de los objetivos misionales y el normal funcionamiento de los procesos de la Empresa.</t>
  </si>
  <si>
    <t>Dirigir los procesos jurídicos necesarios para la implementación de proyectos misionales y ejercer la representación judicial y extrajudicial de la Empresa, con base en los lineamientos contemplados en el Manual de Prevención del Daño Antijurídico y las Políticas que se adopten con el fin de garantizar la prevención del daño antijurídico.</t>
  </si>
  <si>
    <t>El Tesorero General cada vez que se realiza el cargue del archivo plano de pagos a terceros en el portal bancario por el profesional de la Tesorería, verifica que esté acorde a la orden de pago y sus documentos soporte, si no hay novedades se realiza la probación del pago, en caso de presentarse novedades con los soportes de pago se remite un correo electrónico al profesional de la tesorería para su validación.</t>
  </si>
  <si>
    <t>El profesional de Tesorería realiza el cargue del proceso de pago en el portal bancario con su token y contraseña asignada, posteriormente, el Tesorero General realiza la revisión del cargue y aprueba el proceso de pago con su token y contraseña personal.
La aprobación final de pago se da por parte del Subgerente de Gestión Corporativa con su token y contraseña asignada.</t>
  </si>
  <si>
    <t>Debilidad en los controles establecidos.</t>
  </si>
  <si>
    <t>Informar a las instancias internas y externas de control que corresponda.</t>
  </si>
  <si>
    <t>Incumplimiento de los requisitos técnicos.</t>
  </si>
  <si>
    <t>Realizar visita técnica a la obra y/o registro fotográfico y/o Acta de reunión por parte del Supervisor.</t>
  </si>
  <si>
    <t>Para cada contrato de prestación de servicios se tiene establecida la obligación "Mantener la reserva y confidencialidad de la información que obtenga como consecuencia de las actividades que desarrolle para el cumplimiento del objeto del contrato" y para los contratos de planta, en el otrosí a los contratos individuales de trabajo, en el acuerdo No. CUATRO, se especifica que el trabajador debe garantizar la confidencialidad de la información de la Empresa a la que tenga acceso por razón de las funciones asignadas; lo anterior deberá ser reforzado mediante jornadas de capacitación del código de integridad, con el equipo de trabajo.</t>
  </si>
  <si>
    <t>31/12/2022</t>
  </si>
  <si>
    <t xml:space="preserve">Inicia con la identificación de los proyectos que tienen componente de comercialización y de administración de predios, definición y ejecución de las actividades estratégicas requeridas para el cumplimiento del Plan de Acción Institucional (componentes de administración y comercialización de predios), y termina con el reporte de los negocios realizados (ventas, arriendos, servicios prestados) y para el caso de las ventas el reporte a la Subgerencia de Gestión Corporativa para el registro contable y retiro del inventario. </t>
  </si>
  <si>
    <t>Orientar a la empresa en la definición de planes y proyectos de inversión y en la planificación de los Modelos de Gestión con criterios de responsabilidad social, sostenibilidad económica, social y ambiental, a fin de contribuir al cumplimiento al Plan de Desarrollo Distrital, a las políticas públicas y a la misión de la Empresa, así como promover de forma permanente el control y la participación ciudadana.</t>
  </si>
  <si>
    <t>Inicia con la elaboración de los estudios, diseños técnicos, urbanísticos y ambientales y el trámite de aprobación por parte de las entidades competentes. Incluye la definición de los lineamientos para realizar la construcción, interventoría y supervisión a los contratos celebrados para los diseños y/o ejecución de las obras y el trámite de los permisos necesarios para la construcción de las mismas. Continúa con el proceso de entrega y recibo de las áreas urbanísticas desarrolladas (áreas útiles y cesiones urbanísticas) a las entidades competentes. Finaliza con la revisión y pago de impuestos y obligaciones derivadas de la construcción.</t>
  </si>
  <si>
    <t>Determinar la viabilidad económica y financiera de los proyectos urbanos e inmobiliarios de la Empresa, así como la prefactibilidad inmobiliaria de predios, la constitución y seguimiento a los esquemas fiduciarios y proyectos de vivienda adelantados por la Empresa tal forma que generen un impacto en la sostenibilidad de la misma y en el incremento de intervenciones en el territorio.</t>
  </si>
  <si>
    <t>Inicia con la identificación y titularidad predial, gestión social integral, censo de población, diagnóstico socioeconómico, evaluación de impactos y la formulación del Plan de Gestión Social, con el fin de propiciar la participación comunitaria necesaria para garantizar el restablecimiento de las condiciones iniciales de la población ubicada en los predios requeridos, continuando con el estudio de títulos y termina con la trasferencia efectiva del derecho real de dominio a favor de la Empresa o a la Fiduciaria correspondiente.
Contempla la aplicación de los diferentes instrumentos legales de adquisición de suelo, como la enajenación voluntaria y la expropiación por vía administrativa, derecho de preferencia, así como la formulación y ejecución del Plan de Gestión Social incluyendo la liquidación y pago de los reconocimientos económicos, para la población identificada en el censo y diagnóstico socio económico.</t>
  </si>
  <si>
    <t>Inicia con la elaboración del Plan de Contratación, contempla la formulación del Plan de Acción, Plan de mantenimiento de bienes, y finaliza con la ejecución de planes el manejo y control del inventario.</t>
  </si>
  <si>
    <t>Planear, organizar, administrar y controlar, el manejo de la documentación e información producida y recibida en cumplimento de las funciones de la Empresa, desde su origen hasta su disposición final, para garantizar la protección del patrimonio documental y el acceso en cumplimiento de la norma archivística.</t>
  </si>
  <si>
    <t>Inicia con la articulación de los instrumentos estratégicos y comprende la planeación, producción, recepción, trámite, organización y custodia, culminando con la disposición final de la documentación e información de la Empresa.</t>
  </si>
  <si>
    <t>Aplicación del Procedimiento PD-40 Reconstrucción de Expedientes.</t>
  </si>
  <si>
    <t>Inicia con la planeación de las estrategias de defensa jurídica y prevención del daño antijurídico, el seguimiento de los procesos judiciales y extrajudiciales de los cuales sea parte la Empresa, incluye dar respuesta a las solicitudes de conceptos, asesoría a clientes internos y externos, análisis y expedición de actos administrativos a los que haya lugar, en el desarrollo del objeto social de la Empresa, lo anterior para prevenir cualquier tipo de daño antijurídico.</t>
  </si>
  <si>
    <t>Generar el reporte a los entes internos y externos que corresponda.</t>
  </si>
  <si>
    <t>Inicia con la elaboración del Plan Financiero y finaliza con la presentación de informes financieros de la respectiva vigencia para la toma de decisiones.
Hace parte del proceso el registro de las operaciones financieras y las actividades relacionadas con la ejecución, seguimiento y control de los recursos financieros</t>
  </si>
  <si>
    <t>El profesional de tesorería cada vez que se recepciona un pago verifica que los documentos requeridos para trámite y pago por los diferentes conceptos estén en el Sistema de Gestión Documental, en donde verifica:
- Que el valor y periodo a cobrar corresponda a lo establecido en el contrato o en el acto administrativo debidamente legalizado.
- El pago de aportes de parafiscales y documentos soportes de pago estén acorde con lo establecido por Ley.
- El Certificado de cumplimiento este acorde con la factura electrónica y/o documento de pago del proveedor y se encuentre en los tiempos estipulados, si el tramite de pago cumple con todos los requisitos establecidos continua el tramite de pago, en caso de presentarse inconsistencia se devuelve al tercero, ( a través del sistema de información y se informa a través de correo electrónico).</t>
  </si>
  <si>
    <t>Aplica para cada vigencia</t>
  </si>
  <si>
    <t>Uso indebido de la información adquirida durante el ejercicio de auditoría.</t>
  </si>
  <si>
    <t>Posibilidad pedir o aceptar dádivas, favores o beneficios particulares, con el fin de manipular indebidamente los resultados de los informes de evaluación y seguimiento u ocultar hechos irregulares conocidos por los auditores.</t>
  </si>
  <si>
    <t xml:space="preserve">Almacenamiento de medios sin protección. Falta de controles de acceso físico. Ausencia de políticas de seguridad. Debilidades en los controles para la protección de la información. Inexistencia de lineamientos y procedimientos documentados. 'Debilidades en la protección, resguardo y confidencialidad de las evidencias y documentos recolectados durante el ejercicio auditor.
No se cuenta con un sistema de información o software de apoyo para la ejecución del plan anual de auditorías y para la captura de información sobre la gestión y resultados institucionales. </t>
  </si>
  <si>
    <t xml:space="preserve"> Inexistencia de lineamientos, controles y procedimientos documentados para el resguardo de la información insumo para los trabajos de auditoría y seguimiento.</t>
  </si>
  <si>
    <t>Concentración de poder.</t>
  </si>
  <si>
    <t>Excesiva discrecionalidad.</t>
  </si>
  <si>
    <t>Seguimiento inadecuado en los préstamos documentales y consultas en sala.</t>
  </si>
  <si>
    <t>Informar a los entes internos y externos de control.</t>
  </si>
  <si>
    <t xml:space="preserve">Manipulación indebida de documentos precontractuales. </t>
  </si>
  <si>
    <t xml:space="preserve">El Comité de Contratación mantiene reuniones periódicas que permiten la interacción con las áreas que solicitan iniciar diferentes procesos de contratación los cuales se encuentran inmersos en el Plan Anual de Adquisiciones y en el Plan de Inversión aprobados para cada vigencia, en este comité se realizan las recomendaciones frente al tipo de contratación, adicionalmente se verifican en cada uno de los planes el presupuesto designado.
Todas las decisiones quedan documentadas en actas. Cuando se detecte la falta de cumplimiento de requisitos en la documentación para adelantar la contratación, se informa al área solicitante y se devuelve el trámite correspondiente para realizar los ajustes necesarios. </t>
  </si>
  <si>
    <t>Realizar seguimiento al Plan Anual de Adquisiciones y Plan de Inversión con el fin de evidenciar el cumplimiento de lo programado dentro de la vigencia estimada.</t>
  </si>
  <si>
    <t>Alteración de la información financiera.</t>
  </si>
  <si>
    <t>Amiguismo.
Fenecimiento o recepción de dádivas (D) Incumplimiento del plan de trabajo de auditoría Incumplimiento del código de ética del auditor y del estatuto de auditoria Incumplimiento de los procedimientos de auditoria. (D) Inobservancia del plan de trabajo de auditoría (D) Desconocimiento del código de ética del auditor y del estatuto de auditoría. (F) Personal con experiencia y capacidad para ejercer el control y la evaluación institucional (F) Cumplimiento del código de ética del auditor y del estatuto de auditoría.</t>
  </si>
  <si>
    <t>Comunicar al proceso auditado la declaración del trabajo de auditoria como no conforme o nulo.
Analizar las causas que originaron el caso y rediseñar los controles operativos para prevenir la repetición de la situación detectada.
Investigar internamente el caso y, de encontrarse procedente, comunicar a la Dirección de Gestión Corporativa y de Control Disciplinario.</t>
  </si>
  <si>
    <t>Diseñar y aplicar el formato para suscribir la declaración de impedimentos y conflictos de interés de los auditores.</t>
  </si>
  <si>
    <t>Investigar internamente el caso y, de encontrarse procedente, comunicar a la Dirección de Gestión Corporativa y de Control Disciplinario.</t>
  </si>
  <si>
    <t xml:space="preserve"> Afectación menor a 10 SMLMV .</t>
  </si>
  <si>
    <t xml:space="preserve"> El riesgo afecta la imagen de alguna área de la organización</t>
  </si>
  <si>
    <t xml:space="preserve"> Entre 10 y 50 SMLMV </t>
  </si>
  <si>
    <t xml:space="preserve"> Entre 50 y 100 SMLMV </t>
  </si>
  <si>
    <t xml:space="preserve"> El riesgo afecta la imagen de la entidad con algunos usuarios de relevancia frente al logro de los objetivos</t>
  </si>
  <si>
    <t xml:space="preserve"> Entre 100 y 500 SMLMV </t>
  </si>
  <si>
    <t xml:space="preserve"> Mayor a 500 SMLMV </t>
  </si>
  <si>
    <t xml:space="preserve"> El riesgo afecta la imagen de la entidad a nivel nacional, con efecto publicitarios sostenible a nivel país</t>
  </si>
  <si>
    <t>El riesgo afecta la imagen de la entidad internamente, de conocimiento general, nivel interno, de junta directiva y accionistas y/o de proveedores</t>
  </si>
  <si>
    <t xml:space="preserve"> El riesgo afecta la imagen de la entidad internamente, de conocimiento general, nivel interno, de junta directiva y accionistas y/o de proveedores</t>
  </si>
  <si>
    <t>El riesgo afecta la imagen de la entidad con efecto publicitario sostenido a nivel de sector administrativo, nivel departamental o municipal</t>
  </si>
  <si>
    <t xml:space="preserve"> El riesgo afecta la imagen de la entidad con efecto publicitario sostenido a nivel de sector administrativo, nivel departamental o municipal</t>
  </si>
  <si>
    <t>Plan de acción (solo para la opción reducir)</t>
  </si>
  <si>
    <t>Realizar socialización del Estatuto y Código de Ética de Auditoria a los Auditores mínimo una vez año.</t>
  </si>
  <si>
    <t>Elaborar y socializar un protocolo de seguridad de tesorería.</t>
  </si>
  <si>
    <t>Posibilidad de que, por acción u omisión, se use el poder para la destinación de Recursos Públicos de forma indebida en favor de un privado o tercero.</t>
  </si>
  <si>
    <t>Amiguismo Fenecimiento o recepción de dádivas, Incumplimiento del código de ética.</t>
  </si>
  <si>
    <t>Los profesionales de la Subgerencia de Gestión Corporativa al inicio de cada vigencia solicita a las dependencias reportar los bienes y servicios requeridos para la operación de cada proceso. Este listado es revisado y validado para garantizar que cumpla con los lineamientos establecidos por el proceso de Gestión Contractual. En caso de encontrar bienes y servicios que no cumplan con dichos requerimientos, se valida su pertinencia con la dependencia para determinar si es necesaria la compra del mismo o de un bien o servicio substituto.
Es de anotar, que la contratación de bienes y servicios es presentada al Comité de Contratación para su revisión y aprobación; y cuando se presentan observaciones, el equipo de trabajo de las áreas que intervienen en los procesos contractuales deben realizar los ajustes correspondientes.</t>
  </si>
  <si>
    <t>La Subgerencia de Gestión Corporativa envía comunicados a través del correo institucional socializando los principios y valores éticos (integridad), mínimo dos veces al año.</t>
  </si>
  <si>
    <t>Informa a las instancias de Control Interno correspondientes.</t>
  </si>
  <si>
    <t>Anualmente y previo a la aprobación del Plan de Acción Institucional de cada vigencia, a través de los medios de comunicación interna y externa, se invita a participar en la construcción del Plan de la Empresa, para que los servidores públicos, los contratistas, la ciudadanía y las demás partes interesadas conozcan, debatan, formulen apreciaciones, sugerencias y propuestas sobre el proyecto del Plan.
De igual manera, el seguimiento al Plan se publica de manera cuatrimestral en la eruNET y página web de la Empresa.</t>
  </si>
  <si>
    <t>Posibilidad de que por acción u omisión haya priorización de planes, programas o proyectos de inversión o de toma de decisiones para favorecer intereses particulares.</t>
  </si>
  <si>
    <t>Los profesionales de apoyo a la supervisión realizan seguimiento a las Interventorías, mediante la revisión de los informes de Interventoría y acompañamiento en comités (actas) en las cuales se evidencia el estado del proyecto. La interventoría es quien realiza el recibo de la obra, bienes o insumos contratados, valida, y aprueba productos, estudios y obras, verificando la cantidad y calidad de los bienes servicios u obras contratadas y aprobación o rechazo de las actas de obra ejecutada, por lo cual la supervisión será garante del cumplimiento de las labores de la interventoría, y ésta a su vez del cumplimiento de las obligaciones del consultor o constructor.</t>
  </si>
  <si>
    <t xml:space="preserve">La Jefe de la Oficina de Gestión Social realiza los Comités de Autoevaluación y Seguimiento de manera trimestral donde se hace seguimiento al avance del proceso de gestión social, en el marco de la adquisición predial, al cumplimiento de los términos establecidos por la normatividad y al cumplimiento del Plan de Gestión Social, los cuales quedan documentados en actas y en los formatos de seguimiento con las medidas adoptadas según los resultados y en caso de detectar alguna situación de uso indebido de información se informa a las instancias de Control correspondiente. </t>
  </si>
  <si>
    <t>Debilidad en la aplicación de controles a las operaciones financieras.</t>
  </si>
  <si>
    <t>Posibilidad de que por acción u omisión haya favorecimiento a terceros en los procesos de comercialización.</t>
  </si>
  <si>
    <r>
      <rPr>
        <b/>
        <sz val="10"/>
        <rFont val="Arial Narrow"/>
        <family val="2"/>
      </rPr>
      <t>RIESGO ASOCIADO A TRÁMITES:</t>
    </r>
    <r>
      <rPr>
        <sz val="10"/>
        <rFont val="Arial Narrow"/>
        <family val="2"/>
      </rPr>
      <t xml:space="preserve">
Posibilidad de aceptar o solicitar dádivas de los ciudadanos para la asesoría del trámite "Cumplimiento de la obligación VIS-VIP a través de compensación económica".</t>
    </r>
  </si>
  <si>
    <t>El Consultor de la Gerencia de Vivienda realiza periódicamente asesorías virtuales a los ciudadanos que solicitan información respecto al tramité de liquidación para el trámite "Cumplimiento de la obligación VIS-VIP a través de compensación económica", informando adicionalmente que el trámite no tiene ningún costo y dejando registro de la asesoría virtual realizada. Aleatoriamente, el líder operativo del SIG realiza seguimiento y validación a las asesorías brindadas, para determinar el servicio brindado y en caso de encontrar alguna situación, informar al jefe inmediato.</t>
  </si>
  <si>
    <t>Posibilidad de que por acción u omisión haya pérdida de la confidencialidad de la información obtenida para la ejecución de los trabajos de auditoría debido a debilidades en los mecanismos de control para su protección y resguardo.</t>
  </si>
  <si>
    <t xml:space="preserve">Cada vez que se ejecuta un trabajo de auditoria, el auditor líder compila la información insumo resultante del trabajo de auditoría en un drive asociado al correo de la Jefe de la Oficina de Control Interno para su protección y resguardo, quien verifica su contenido, a lo cual el proceso Gestión de TIC realiza el backup respectiva. </t>
  </si>
  <si>
    <t>Posibilidad de que por acción u omisión se efectúen operaciones de salida de recursos o inversiones sin autorización, para beneficio propio o de terceros.</t>
  </si>
  <si>
    <t>Posibilidad de que, por acción u omisión, se use el poder para manipular de manera indebida los procesos judiciales para favorecer un interés particular.</t>
  </si>
  <si>
    <t>Posibilidad de que, por acción u omisión, se use el poder para sustraer, incluir y/o adulterar documentos en los expedientes (misionales y de gestión) en beneficio de terceros.</t>
  </si>
  <si>
    <t xml:space="preserve">El Técnico de Gestión Documenta realiza capacitaciones a los colaboradores del proceso de Gestión Documental con respecto al cumplimiento del procedimiento de préstamo y consulta documental. </t>
  </si>
  <si>
    <t>Posibilidad de que por acción, omisión o abuso de poder, se profieran decisiones a favor o en contra de los sujetos procesales en beneficio propio o de terceros.</t>
  </si>
  <si>
    <t>Control Interno Disciplinario</t>
  </si>
  <si>
    <t>Inicia con el diseño de estrategias de prevención y socialización relacionadas con asuntos disciplinarios, contempla el análisis de las quejas o denuncias, o remisiones por competencia o informe de autoridad competente, la generación de las indagaciones previas y/o las investigaciones disciplinarias por las infracciones a la Constitución, las leyes y manuales de funciones o por la omisión o extralimitación en el ejercicio de sus funciones, de conformidad con lo establecido en la Ley.</t>
  </si>
  <si>
    <t>Presiones indebidas por un tercero o un superior jerárquico.
Recibir o solicitar dádivas o beneficios a nombre propio o de un tercero.</t>
  </si>
  <si>
    <t>Interés particular del servidor público.</t>
  </si>
  <si>
    <t>Posibilidad de que, por acción u omisión, se use el poder para uso indebido de información privilegiada para favorecimiento de un interés particular.</t>
  </si>
  <si>
    <t>Posibilidad de que, por acción u omisión, haya uso indebido de información privilegiada para favorecimiento de un interés particular.</t>
  </si>
  <si>
    <t>Si se encuentran inconsistencias se reportan las alarmas al supervisor del contrato y se informa la situación a los organismos de control interno y externo correspondiente.</t>
  </si>
  <si>
    <r>
      <t>Previo a la entrega de un préstamo documental en físico, los colaboradores de Gestión Documental verifican el contenido y estado del expediente para asegurar su integralidad y validan que se cuente con el requerimiento por correo electrónico de la dependencia solicitante. Una vez validado todo, se realiza el préstamo documental diligenciando el formato</t>
    </r>
    <r>
      <rPr>
        <i/>
        <sz val="10"/>
        <color theme="1"/>
        <rFont val="Arial Narrow"/>
        <family val="2"/>
      </rPr>
      <t xml:space="preserve"> FT-111 Registro Préstamo de Documentos</t>
    </r>
    <r>
      <rPr>
        <sz val="10"/>
        <color theme="1"/>
        <rFont val="Arial Narrow"/>
        <family val="2"/>
      </rPr>
      <t>. Tres días previos al vencimiento del préstamo, los colaboradores de Gestión Documental solicitan la devolución o renovación del mismo a través de correo electrónico. En caso de devolución del expediente, los colaboradores de Gestión Documental verifican el contenido y estado del expediente para asegurar su integralidad y en caso de encontrar inconsistencias se solicita al responsable subsanar las novedades para poder recibirlo.</t>
    </r>
  </si>
  <si>
    <t>Acción de Contingencia ante posible materialización</t>
  </si>
  <si>
    <t xml:space="preserve">Gestionar la elaboración de los estudios, diseños técnicos y urbanísticos; contratar las obras, y su respectiva interventoría, de edificaciones y urbanismo a cargo de la empresa; y llevar a cabo la entrega de los proyectos y/o cesiones públicas a las entidades competentes y/o a los clientes para aquellos proyectos que hacen parte de portafolio de servicios (según aplique). </t>
  </si>
  <si>
    <t>El abogado de la Dirección Técnica de Planeamiento y Gestión Urbana cada vez que se requiere llevar a cabo una contratación verifica que en los contratos de prestación de servicios se incluya la cláusula de confidencialidad en cada uno, con el fin de dar un manejo adecuado de la información por parte de los contratistas, y en caso de no encontrarla, se solicita su incorporación a la Dirección de Gestión Contractual en el contrato.</t>
  </si>
  <si>
    <t>El Director Técnico de Planeamiento y Gestión Urbana de manera permanente supervisa en las diferentes actividades que se adelantan en la Dirección por parte de los contratistas, en las que se pueden identificar situaciones que generen riesgo en el manejo de información privilegiada del área. En caso de encontrar inconsistencias se reportan las alarmas a los organismos de Control Interno y externo correspondiente en los formatos establecidos por dichas áreas o entidades, absteniéndose de emitir el Certificado de Cumplimiento.</t>
  </si>
  <si>
    <t>El Líder SIG y el Jefe del Área trimestralmente se reúnen para realizar los Comités de Autoevaluación, en los cuales revisan temas de manejo adecuado de la información y si se presentan inconsistencias, se reportan en el acta de los comités de autoevaluación en el formato F-144 Acta de reuniones y ante los organismos de Control Interno y externo correspondiente en los formatos establecidos por dichas áreas o entidades.</t>
  </si>
  <si>
    <t xml:space="preserve">Los miembros del Comité de Defensa Judicial, Conciliación y Repetición cada vez que se presente un nuevo proceso judicial revisan y validan que el mismo cuente con el sustento jurídico necesario con la finalidad de prevenir el daño antijurídico. En caso de detectar alguna inconsistencia, se deja constancia en el acta del Comité sobre la posición adversa frente a la defensa planteada. Las decisiones del Comité quedan consignadas en el acta bajo reserva. </t>
  </si>
  <si>
    <t>Verificar que lo establecido en el procedimiento PD-34 Conciliaciones Extrajudiciales, se esté cumpliendo a cabalidad y en caso de requerirse, realizar los ajustes correspondientes.</t>
  </si>
  <si>
    <t xml:space="preserve">Generar alertas </t>
  </si>
  <si>
    <t>El/La Jefe de la Oficina de Control Interno revisa de acuerdo al Plan anual de Auditorias los planes de trabajo de auditoría  para asegurar que se cuente con toda la información necesaria para su ejecución y posterior envió al líder del proceso a auditar de acuerdo a lo establecido en el procedimiento PD-57 "Auditorías Internas SIG y de Evaluación Independiente".  En caso de encontrar inconsistencias en el plan de trabajo se solicitara al auditor encargado corregir las desviaciones, la evidencia del control será el Plan de trabajo final y los correos de solicitud de ajuste</t>
  </si>
  <si>
    <t>30%</t>
  </si>
  <si>
    <t>EL/la Jefe de la OCI cada vez que se realiza una auditoria verifica los resultados preliminares de cada ejercicio de auditoria para comprobar que cumple con las etapas metodológicas y las evidencias establecidas en el  Procedimiento PD-57 "Auditorías Internas SIG y de Evaluación Independiente". De llegarse a presentar inconsistencias por parte del equipo auditor se le solicitara realizar los ajustes correspondientes al informe preliminar para  posteriormente remitirlo al líder del proceso auditado.</t>
  </si>
  <si>
    <t>40%</t>
  </si>
  <si>
    <t xml:space="preserve">La jefe de la Oficina de Control Interno cada vez que se inicia una auditoria valida que en el drive se encuentre la carpeta asociado a cada una de las auditorias y cuente con los permisos de acceso y edición  para los documentos que se generen por el Equipo Auditor, de acuerdo con lo establecido en el procedimiento PD-57 "Auditorías Internas SIG y de Evaluación Independiente". En caso de que los permisos no cuenten con los permisos correspondientes se deben configurar por la jefatura de la OCI. </t>
  </si>
  <si>
    <t>Mapa Riesgos de Corrupción
Empresa de Renovación y Desarrollo Urbano de Bogotá - 2024</t>
  </si>
  <si>
    <t>El Comité Institucional de Gestión y Desempeño al inicio de cada vigencia aprueba los planes, programas o proyectos de inversión que se formulan de manera participativa entre la alta dirección y los responsables de los procesos. Trimestralmente se realiza el seguimiento respectivo, y los profesionales de la Subgerencia de Planeación de Proyectos validan la información reportada por los diferentes procesos para garantizar su alineación con los objetivos, coherencia y que esté acorde con la programación establecida. Cuando se encuentran diferencias se solicitan los ajustes correspondientes mediante correo electrónico a los responsables de esta, y una vez ajustada la información, se presenta ante el Comité Institucional de Gestión y Desempeño para seguimiento de la alta dirección.</t>
  </si>
  <si>
    <t>Gestionar el plan de mejoramiento producto de los resultados de la auditoría externa de pares realizada en la vigencia 2021 con el objeto de evaluar el estado de desempeño del proceso de Evaluación y Seguimiento de la Empresa.</t>
  </si>
  <si>
    <t>Solicitar Backup semestral del Drive al proceso de TIC</t>
  </si>
  <si>
    <t>Contribuir al fortalecimiento y protección de los principios de la función pública a través de la generación de actividades de prevención en materia disciplinaria, así como adelantar las actuaciones administrativas a los servidores y ex servidores públicos de la Empresa, cuando incurran en conductas que puedan constituir faltas disciplinarias de conformidad con lo establecido en la normatividad vigente.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</si>
</sst>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dd/mm/yyyy"/>
  </numFmts>
  <fonts count="61" x14ac:knownFonts="1">
    <font>
      <sz val="11"/>
      <color theme="1"/>
      <name val="Calibri"/>
      <family val="2"/>
      <scheme val="minor"/>
    </font>
    <font>
      <sz val="11"/>
      <color theme="1"/>
      <name val="Arial Narrow"/>
      <family val="2"/>
    </font>
    <font>
      <sz val="11"/>
      <name val="Arial Narrow"/>
      <family val="2"/>
    </font>
    <font>
      <sz val="10"/>
      <color rgb="FF000000"/>
      <name val="Arial Narrow"/>
      <family val="2"/>
    </font>
    <font>
      <b/>
      <sz val="11"/>
      <color theme="1"/>
      <name val="Arial Narrow"/>
      <family val="2"/>
    </font>
    <font>
      <sz val="10"/>
      <color theme="1"/>
      <name val="Calibri"/>
      <family val="2"/>
      <scheme val="minor"/>
    </font>
    <font>
      <sz val="10"/>
      <color theme="1"/>
      <name val="Arial Narrow"/>
      <family val="2"/>
    </font>
    <font>
      <b/>
      <sz val="11"/>
      <color theme="9" tint="-0.249977111117893"/>
      <name val="Arial Narrow"/>
      <family val="2"/>
    </font>
    <font>
      <sz val="18"/>
      <name val="Arial"/>
      <family val="2"/>
    </font>
    <font>
      <b/>
      <sz val="20"/>
      <color rgb="FF000000"/>
      <name val="Arial Narrow"/>
      <family val="2"/>
    </font>
    <font>
      <sz val="20"/>
      <color rgb="FF000000"/>
      <name val="Arial Narrow"/>
      <family val="2"/>
    </font>
    <font>
      <sz val="20"/>
      <color rgb="FFFFFFFF"/>
      <name val="Arial Narrow"/>
      <family val="2"/>
    </font>
    <font>
      <sz val="16"/>
      <color rgb="FF000000"/>
      <name val="Arial Narrow"/>
      <family val="2"/>
    </font>
    <font>
      <sz val="11"/>
      <color theme="0"/>
      <name val="Calibri"/>
      <family val="2"/>
      <scheme val="minor"/>
    </font>
    <font>
      <sz val="11"/>
      <color theme="1"/>
      <name val="Calibri"/>
      <family val="2"/>
      <scheme val="minor"/>
    </font>
    <font>
      <sz val="11"/>
      <name val="Calibri"/>
      <family val="2"/>
      <scheme val="minor"/>
    </font>
    <font>
      <sz val="16"/>
      <color theme="1"/>
      <name val="Calibri"/>
      <family val="2"/>
      <scheme val="minor"/>
    </font>
    <font>
      <sz val="28"/>
      <color theme="1"/>
      <name val="Calibri"/>
      <family val="2"/>
      <scheme val="minor"/>
    </font>
    <font>
      <b/>
      <sz val="40"/>
      <color rgb="FF000000"/>
      <name val="Calibri"/>
      <family val="2"/>
    </font>
    <font>
      <b/>
      <sz val="12"/>
      <color rgb="FF000000"/>
      <name val="Calibri"/>
      <family val="2"/>
    </font>
    <font>
      <b/>
      <sz val="28"/>
      <color rgb="FF000000"/>
      <name val="Calibri"/>
      <family val="2"/>
    </font>
    <font>
      <b/>
      <sz val="36"/>
      <color rgb="FF000000"/>
      <name val="Calibri"/>
      <family val="2"/>
    </font>
    <font>
      <sz val="18"/>
      <color theme="1"/>
      <name val="Arial Narrow"/>
      <family val="2"/>
    </font>
    <font>
      <b/>
      <sz val="18"/>
      <color theme="1"/>
      <name val="Arial Narrow"/>
      <family val="2"/>
    </font>
    <font>
      <b/>
      <sz val="22"/>
      <color theme="1"/>
      <name val="Arial Narrow"/>
      <family val="2"/>
    </font>
    <font>
      <b/>
      <sz val="14"/>
      <color theme="1"/>
      <name val="Arial Narrow"/>
      <family val="2"/>
    </font>
    <font>
      <sz val="11"/>
      <color rgb="FFFF0000"/>
      <name val="Calibri"/>
      <family val="2"/>
      <scheme val="minor"/>
    </font>
    <font>
      <sz val="16"/>
      <color rgb="FFFF0000"/>
      <name val="Arial Narrow"/>
      <family val="2"/>
    </font>
    <font>
      <sz val="16"/>
      <color rgb="FFFF0000"/>
      <name val="Calibri"/>
      <family val="2"/>
      <scheme val="minor"/>
    </font>
    <font>
      <sz val="11"/>
      <color rgb="FF030303"/>
      <name val="Arial"/>
      <family val="2"/>
    </font>
    <font>
      <sz val="24"/>
      <name val="Arial"/>
      <family val="2"/>
    </font>
    <font>
      <b/>
      <sz val="24"/>
      <color rgb="FF000000"/>
      <name val="Arial Narrow"/>
      <family val="2"/>
    </font>
    <font>
      <sz val="26"/>
      <color rgb="FF000000"/>
      <name val="Arial Narrow"/>
      <family val="2"/>
    </font>
    <font>
      <sz val="26"/>
      <color rgb="FFFFFFFF"/>
      <name val="Arial Narrow"/>
      <family val="2"/>
    </font>
    <font>
      <sz val="12"/>
      <color theme="1"/>
      <name val="Arial Narrow"/>
      <family val="2"/>
    </font>
    <font>
      <sz val="12"/>
      <color theme="1"/>
      <name val="Calibri"/>
      <family val="2"/>
      <scheme val="minor"/>
    </font>
    <font>
      <b/>
      <sz val="12"/>
      <color rgb="FF000000"/>
      <name val="Arial Narrow"/>
      <family val="2"/>
    </font>
    <font>
      <sz val="12"/>
      <color rgb="FF000000"/>
      <name val="Arial Narrow"/>
      <family val="2"/>
    </font>
    <font>
      <b/>
      <sz val="12"/>
      <color theme="9" tint="-0.249977111117893"/>
      <name val="Arial Narrow"/>
      <family val="2"/>
    </font>
    <font>
      <b/>
      <sz val="14"/>
      <color rgb="FF000000"/>
      <name val="Arial Narrow"/>
      <family val="2"/>
    </font>
    <font>
      <sz val="24"/>
      <color theme="1"/>
      <name val="Arial Narrow"/>
      <family val="2"/>
    </font>
    <font>
      <b/>
      <sz val="24"/>
      <color rgb="FF000000"/>
      <name val="Calibri"/>
      <family val="2"/>
    </font>
    <font>
      <b/>
      <sz val="20"/>
      <color theme="1"/>
      <name val="Calibri"/>
      <family val="2"/>
      <scheme val="minor"/>
    </font>
    <font>
      <b/>
      <sz val="12"/>
      <name val="Arial Narrow"/>
      <family val="2"/>
    </font>
    <font>
      <b/>
      <sz val="26"/>
      <color theme="1"/>
      <name val="Arial Narrow"/>
      <family val="2"/>
    </font>
    <font>
      <b/>
      <sz val="9"/>
      <color theme="1"/>
      <name val="Arial Narrow"/>
      <family val="2"/>
    </font>
    <font>
      <sz val="10"/>
      <name val="Arial"/>
      <family val="2"/>
    </font>
    <font>
      <sz val="12"/>
      <name val="Times New Roman"/>
      <family val="1"/>
    </font>
    <font>
      <sz val="10"/>
      <name val="Arial Narrow"/>
      <family val="2"/>
    </font>
    <font>
      <b/>
      <sz val="14"/>
      <name val="Arial Narrow"/>
      <family val="2"/>
    </font>
    <font>
      <b/>
      <u/>
      <sz val="11"/>
      <name val="Arial Narrow"/>
      <family val="2"/>
    </font>
    <font>
      <b/>
      <sz val="11"/>
      <name val="Arial Narrow"/>
      <family val="2"/>
    </font>
    <font>
      <b/>
      <sz val="10"/>
      <name val="Arial Narrow"/>
      <family val="2"/>
    </font>
    <font>
      <b/>
      <sz val="9"/>
      <name val="Arial Narrow"/>
      <family val="2"/>
    </font>
    <font>
      <sz val="9"/>
      <name val="Arial Narrow"/>
      <family val="2"/>
    </font>
    <font>
      <b/>
      <sz val="9"/>
      <color theme="9" tint="-0.249977111117893"/>
      <name val="Arial Narrow"/>
      <family val="2"/>
    </font>
    <font>
      <b/>
      <sz val="10"/>
      <color theme="9" tint="-0.249977111117893"/>
      <name val="Arial Narrow"/>
      <family val="2"/>
    </font>
    <font>
      <b/>
      <sz val="10"/>
      <color theme="1"/>
      <name val="Arial Narrow"/>
      <family val="2"/>
    </font>
    <font>
      <i/>
      <sz val="10"/>
      <color theme="1"/>
      <name val="Arial Narrow"/>
      <family val="2"/>
    </font>
    <font>
      <sz val="10"/>
      <color rgb="FFFF0000"/>
      <name val="Arial Narrow"/>
      <family val="2"/>
    </font>
    <font>
      <b/>
      <sz val="10"/>
      <color rgb="FFFF0000"/>
      <name val="Arial Narrow"/>
      <family val="2"/>
    </font>
  </fonts>
  <fills count="16">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rgb="FFFFFF66"/>
        <bgColor indexed="64"/>
      </patternFill>
    </fill>
    <fill>
      <patternFill patternType="solid">
        <fgColor rgb="FF92D050"/>
        <bgColor indexed="64"/>
      </patternFill>
    </fill>
    <fill>
      <patternFill patternType="solid">
        <fgColor rgb="FFBFBFBF"/>
        <bgColor indexed="64"/>
      </patternFill>
    </fill>
    <fill>
      <patternFill patternType="solid">
        <fgColor rgb="FF00B050"/>
        <bgColor indexed="64"/>
      </patternFill>
    </fill>
    <fill>
      <patternFill patternType="solid">
        <fgColor rgb="FFFFC000"/>
        <bgColor indexed="64"/>
      </patternFill>
    </fill>
    <fill>
      <patternFill patternType="solid">
        <fgColor rgb="FFFF0000"/>
        <bgColor indexed="64"/>
      </patternFill>
    </fill>
    <fill>
      <patternFill patternType="solid">
        <fgColor rgb="FFD9D9D9"/>
        <bgColor indexed="64"/>
      </patternFill>
    </fill>
    <fill>
      <patternFill patternType="solid">
        <fgColor rgb="FFE26B0A"/>
        <bgColor indexed="64"/>
      </patternFill>
    </fill>
    <fill>
      <patternFill patternType="solid">
        <fgColor rgb="FFC00000"/>
        <bgColor indexed="64"/>
      </patternFill>
    </fill>
    <fill>
      <patternFill patternType="solid">
        <fgColor rgb="FFFFFF00"/>
        <bgColor indexed="64"/>
      </patternFill>
    </fill>
    <fill>
      <patternFill patternType="solid">
        <fgColor theme="9" tint="0.39997558519241921"/>
        <bgColor indexed="64"/>
      </patternFill>
    </fill>
    <fill>
      <patternFill patternType="solid">
        <fgColor theme="9" tint="0.79998168889431442"/>
        <bgColor indexed="64"/>
      </patternFill>
    </fill>
  </fills>
  <borders count="82">
    <border>
      <left/>
      <right/>
      <top/>
      <bottom/>
      <diagonal/>
    </border>
    <border>
      <left style="dotted">
        <color rgb="FFF79646"/>
      </left>
      <right style="dotted">
        <color rgb="FFF79646"/>
      </right>
      <top style="dotted">
        <color rgb="FFF79646"/>
      </top>
      <bottom style="dotted">
        <color rgb="FFF79646"/>
      </bottom>
      <diagonal/>
    </border>
    <border>
      <left style="dashed">
        <color theme="9" tint="-0.24994659260841701"/>
      </left>
      <right style="dashed">
        <color theme="9" tint="-0.24994659260841701"/>
      </right>
      <top style="dashed">
        <color theme="9" tint="-0.24994659260841701"/>
      </top>
      <bottom style="dashed">
        <color theme="9" tint="-0.24994659260841701"/>
      </bottom>
      <diagonal/>
    </border>
    <border>
      <left style="dashed">
        <color theme="9" tint="-0.24994659260841701"/>
      </left>
      <right/>
      <top/>
      <bottom style="dashed">
        <color theme="9" tint="-0.24994659260841701"/>
      </bottom>
      <diagonal/>
    </border>
    <border>
      <left style="dashed">
        <color theme="9" tint="-0.24994659260841701"/>
      </left>
      <right style="dashed">
        <color theme="9" tint="-0.24994659260841701"/>
      </right>
      <top style="dashed">
        <color theme="9" tint="-0.24994659260841701"/>
      </top>
      <bottom/>
      <diagonal/>
    </border>
    <border>
      <left style="dashed">
        <color theme="9" tint="-0.24994659260841701"/>
      </left>
      <right style="dashed">
        <color theme="9" tint="-0.24994659260841701"/>
      </right>
      <top/>
      <bottom style="dashed">
        <color theme="9" tint="-0.24994659260841701"/>
      </bottom>
      <diagonal/>
    </border>
    <border>
      <left style="dashed">
        <color theme="9" tint="-0.24994659260841701"/>
      </left>
      <right/>
      <top style="dashed">
        <color theme="9" tint="-0.24994659260841701"/>
      </top>
      <bottom style="dashed">
        <color theme="9" tint="-0.24994659260841701"/>
      </bottom>
      <diagonal/>
    </border>
    <border>
      <left/>
      <right style="dashed">
        <color theme="9" tint="-0.24994659260841701"/>
      </right>
      <top style="dashed">
        <color theme="9" tint="-0.24994659260841701"/>
      </top>
      <bottom style="dashed">
        <color theme="9" tint="-0.24994659260841701"/>
      </bottom>
      <diagonal/>
    </border>
    <border>
      <left style="dashed">
        <color theme="9" tint="-0.24994659260841701"/>
      </left>
      <right style="dashed">
        <color theme="9" tint="-0.24994659260841701"/>
      </right>
      <top/>
      <bottom/>
      <diagonal/>
    </border>
    <border>
      <left style="dashed">
        <color theme="9" tint="-0.24994659260841701"/>
      </left>
      <right/>
      <top/>
      <bottom/>
      <diagonal/>
    </border>
    <border>
      <left/>
      <right/>
      <top style="dashed">
        <color theme="9" tint="-0.24994659260841701"/>
      </top>
      <bottom style="dashed">
        <color theme="9" tint="-0.24994659260841701"/>
      </bottom>
      <diagonal/>
    </border>
    <border>
      <left style="dotted">
        <color rgb="FFF79646"/>
      </left>
      <right style="dotted">
        <color rgb="FFF79646"/>
      </right>
      <top/>
      <bottom style="dotted">
        <color rgb="FFF79646"/>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top style="medium">
        <color indexed="64"/>
      </top>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theme="0"/>
      </left>
      <right/>
      <top/>
      <bottom/>
      <diagonal/>
    </border>
    <border>
      <left/>
      <right style="medium">
        <color theme="0"/>
      </right>
      <top/>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style="dashed">
        <color theme="9" tint="-0.24994659260841701"/>
      </left>
      <right/>
      <top style="dashed">
        <color theme="9" tint="-0.24994659260841701"/>
      </top>
      <bottom/>
      <diagonal/>
    </border>
    <border>
      <left/>
      <right/>
      <top style="dashed">
        <color theme="9" tint="-0.24994659260841701"/>
      </top>
      <bottom/>
      <diagonal/>
    </border>
    <border>
      <left/>
      <right style="dashed">
        <color theme="9" tint="-0.24994659260841701"/>
      </right>
      <top style="dashed">
        <color theme="9" tint="-0.24994659260841701"/>
      </top>
      <bottom/>
      <diagonal/>
    </border>
    <border>
      <left/>
      <right/>
      <top/>
      <bottom style="dashed">
        <color theme="9" tint="-0.24994659260841701"/>
      </bottom>
      <diagonal/>
    </border>
    <border>
      <left/>
      <right style="dashed">
        <color theme="9" tint="-0.24994659260841701"/>
      </right>
      <top/>
      <bottom style="dashed">
        <color theme="9" tint="-0.2499465926084170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auto="1"/>
      </top>
      <bottom/>
      <diagonal/>
    </border>
    <border>
      <left/>
      <right style="medium">
        <color indexed="64"/>
      </right>
      <top style="thin">
        <color indexed="64"/>
      </top>
      <bottom/>
      <diagonal/>
    </border>
    <border>
      <left style="double">
        <color indexed="64"/>
      </left>
      <right/>
      <top style="double">
        <color indexed="64"/>
      </top>
      <bottom/>
      <diagonal/>
    </border>
    <border>
      <left/>
      <right style="thin">
        <color theme="0"/>
      </right>
      <top style="double">
        <color indexed="64"/>
      </top>
      <bottom/>
      <diagonal/>
    </border>
    <border>
      <left style="thin">
        <color theme="0"/>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double">
        <color indexed="64"/>
      </right>
      <top style="thin">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auto="1"/>
      </left>
      <right/>
      <top style="hair">
        <color auto="1"/>
      </top>
      <bottom style="hair">
        <color auto="1"/>
      </bottom>
      <diagonal/>
    </border>
    <border>
      <left/>
      <right style="double">
        <color indexed="64"/>
      </right>
      <top style="hair">
        <color indexed="64"/>
      </top>
      <bottom style="hair">
        <color indexed="64"/>
      </bottom>
      <diagonal/>
    </border>
    <border>
      <left style="hair">
        <color indexed="64"/>
      </left>
      <right/>
      <top style="hair">
        <color indexed="64"/>
      </top>
      <bottom style="double">
        <color indexed="64"/>
      </bottom>
      <diagonal/>
    </border>
    <border>
      <left/>
      <right style="double">
        <color indexed="64"/>
      </right>
      <top style="hair">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double">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top style="hair">
        <color indexed="64"/>
      </top>
      <bottom style="double">
        <color indexed="64"/>
      </bottom>
      <diagonal/>
    </border>
    <border>
      <left/>
      <right style="hair">
        <color indexed="64"/>
      </right>
      <top style="hair">
        <color indexed="64"/>
      </top>
      <bottom style="double">
        <color indexed="64"/>
      </bottom>
      <diagonal/>
    </border>
    <border>
      <left style="medium">
        <color theme="1"/>
      </left>
      <right/>
      <top/>
      <bottom/>
      <diagonal/>
    </border>
    <border>
      <left/>
      <right style="medium">
        <color theme="1"/>
      </right>
      <top/>
      <bottom/>
      <diagonal/>
    </border>
    <border>
      <left style="medium">
        <color theme="1"/>
      </left>
      <right/>
      <top/>
      <bottom style="medium">
        <color theme="1"/>
      </bottom>
      <diagonal/>
    </border>
    <border>
      <left/>
      <right/>
      <top/>
      <bottom style="medium">
        <color theme="1"/>
      </bottom>
      <diagonal/>
    </border>
    <border>
      <left style="medium">
        <color indexed="64"/>
      </left>
      <right/>
      <top/>
      <bottom style="medium">
        <color theme="1"/>
      </bottom>
      <diagonal/>
    </border>
    <border>
      <left/>
      <right style="medium">
        <color theme="1"/>
      </right>
      <top/>
      <bottom style="medium">
        <color theme="1"/>
      </bottom>
      <diagonal/>
    </border>
    <border>
      <left/>
      <right style="dashed">
        <color theme="9" tint="-0.24994659260841701"/>
      </right>
      <top/>
      <bottom/>
      <diagonal/>
    </border>
  </borders>
  <cellStyleXfs count="5">
    <xf numFmtId="0" fontId="0" fillId="0" borderId="0"/>
    <xf numFmtId="9" fontId="14" fillId="0" borderId="0" applyFont="0" applyFill="0" applyBorder="0" applyAlignment="0" applyProtection="0"/>
    <xf numFmtId="0" fontId="46" fillId="0" borderId="0"/>
    <xf numFmtId="0" fontId="47" fillId="0" borderId="0"/>
    <xf numFmtId="0" fontId="5" fillId="0" borderId="0"/>
  </cellStyleXfs>
  <cellXfs count="485">
    <xf numFmtId="0" fontId="0" fillId="0" borderId="0" xfId="0"/>
    <xf numFmtId="0" fontId="1" fillId="0" borderId="0" xfId="0" applyFont="1" applyAlignment="1">
      <alignment horizontal="center" vertical="center"/>
    </xf>
    <xf numFmtId="0" fontId="1" fillId="0" borderId="0" xfId="0" applyFont="1" applyAlignment="1">
      <alignment vertical="center"/>
    </xf>
    <xf numFmtId="0" fontId="4" fillId="2" borderId="2" xfId="0" applyFont="1" applyFill="1" applyBorder="1" applyAlignment="1">
      <alignment horizontal="center" vertical="center" textRotation="90"/>
    </xf>
    <xf numFmtId="0" fontId="5" fillId="0" borderId="0" xfId="0" applyFont="1"/>
    <xf numFmtId="0" fontId="3" fillId="0" borderId="1" xfId="0" applyFont="1" applyBorder="1" applyAlignment="1">
      <alignment horizontal="left" vertical="center" wrapText="1" indent="1" readingOrder="1"/>
    </xf>
    <xf numFmtId="0" fontId="8" fillId="0" borderId="0" xfId="0" applyFont="1" applyAlignment="1">
      <alignment horizontal="center" vertical="center" wrapText="1"/>
    </xf>
    <xf numFmtId="0" fontId="9" fillId="6" borderId="0" xfId="0" applyFont="1" applyFill="1" applyAlignment="1">
      <alignment horizontal="center" vertical="center" wrapText="1" readingOrder="1"/>
    </xf>
    <xf numFmtId="0" fontId="10" fillId="5" borderId="11" xfId="0" applyFont="1" applyFill="1" applyBorder="1" applyAlignment="1">
      <alignment horizontal="center" vertical="center" wrapText="1" readingOrder="1"/>
    </xf>
    <xf numFmtId="0" fontId="10" fillId="0" borderId="11" xfId="0" applyFont="1" applyBorder="1" applyAlignment="1">
      <alignment horizontal="justify" vertical="center" wrapText="1" readingOrder="1"/>
    </xf>
    <xf numFmtId="9" fontId="10" fillId="0" borderId="11" xfId="0" applyNumberFormat="1" applyFont="1" applyBorder="1" applyAlignment="1">
      <alignment horizontal="center" vertical="center" wrapText="1" readingOrder="1"/>
    </xf>
    <xf numFmtId="0" fontId="10" fillId="7" borderId="1" xfId="0" applyFont="1" applyFill="1" applyBorder="1" applyAlignment="1">
      <alignment horizontal="center" vertical="center" wrapText="1" readingOrder="1"/>
    </xf>
    <xf numFmtId="0" fontId="10" fillId="0" borderId="1" xfId="0" applyFont="1" applyBorder="1" applyAlignment="1">
      <alignment horizontal="justify" vertical="center" wrapText="1" readingOrder="1"/>
    </xf>
    <xf numFmtId="9" fontId="10" fillId="0" borderId="1" xfId="0" applyNumberFormat="1" applyFont="1" applyBorder="1" applyAlignment="1">
      <alignment horizontal="center" vertical="center" wrapText="1" readingOrder="1"/>
    </xf>
    <xf numFmtId="0" fontId="10" fillId="4" borderId="1" xfId="0" applyFont="1" applyFill="1" applyBorder="1" applyAlignment="1">
      <alignment horizontal="center" vertical="center" wrapText="1" readingOrder="1"/>
    </xf>
    <xf numFmtId="0" fontId="10" fillId="8" borderId="1" xfId="0" applyFont="1" applyFill="1" applyBorder="1" applyAlignment="1">
      <alignment horizontal="center" vertical="center" wrapText="1" readingOrder="1"/>
    </xf>
    <xf numFmtId="0" fontId="11" fillId="9" borderId="1" xfId="0" applyFont="1" applyFill="1" applyBorder="1" applyAlignment="1">
      <alignment horizontal="center" vertical="center" wrapText="1" readingOrder="1"/>
    </xf>
    <xf numFmtId="0" fontId="15" fillId="0" borderId="0" xfId="0" applyFont="1"/>
    <xf numFmtId="0" fontId="13" fillId="0" borderId="0" xfId="0" applyFont="1"/>
    <xf numFmtId="0" fontId="4" fillId="0" borderId="0" xfId="0" applyFont="1" applyAlignment="1">
      <alignment horizontal="left" vertical="center"/>
    </xf>
    <xf numFmtId="0" fontId="1" fillId="3" borderId="0" xfId="0" applyFont="1" applyFill="1" applyAlignment="1">
      <alignment vertical="center"/>
    </xf>
    <xf numFmtId="0" fontId="1" fillId="3" borderId="0" xfId="0" applyFont="1" applyFill="1" applyAlignment="1">
      <alignment horizontal="center" vertical="center"/>
    </xf>
    <xf numFmtId="0" fontId="1" fillId="3" borderId="0" xfId="0" applyFont="1" applyFill="1" applyAlignment="1">
      <alignment horizontal="left" vertical="center"/>
    </xf>
    <xf numFmtId="0" fontId="27" fillId="0" borderId="0" xfId="0" applyFont="1" applyAlignment="1">
      <alignment vertical="center"/>
    </xf>
    <xf numFmtId="0" fontId="28" fillId="0" borderId="0" xfId="0" applyFont="1"/>
    <xf numFmtId="0" fontId="26" fillId="0" borderId="0" xfId="0" applyFont="1"/>
    <xf numFmtId="0" fontId="0" fillId="0" borderId="0" xfId="0" pivotButton="1"/>
    <xf numFmtId="0" fontId="12" fillId="0" borderId="0" xfId="0" applyFont="1" applyAlignment="1">
      <alignment horizontal="justify" vertical="center" wrapText="1" readingOrder="1"/>
    </xf>
    <xf numFmtId="0" fontId="29" fillId="0" borderId="0" xfId="0" applyFont="1"/>
    <xf numFmtId="0" fontId="31" fillId="6" borderId="0" xfId="0" applyFont="1" applyFill="1" applyAlignment="1">
      <alignment horizontal="center" vertical="center" wrapText="1" readingOrder="1"/>
    </xf>
    <xf numFmtId="0" fontId="32" fillId="0" borderId="11" xfId="0" applyFont="1" applyBorder="1" applyAlignment="1">
      <alignment horizontal="justify" vertical="center" wrapText="1" readingOrder="1"/>
    </xf>
    <xf numFmtId="0" fontId="32" fillId="0" borderId="1" xfId="0" applyFont="1" applyBorder="1" applyAlignment="1">
      <alignment horizontal="justify" vertical="center" wrapText="1" readingOrder="1"/>
    </xf>
    <xf numFmtId="0" fontId="32" fillId="5" borderId="11" xfId="0" applyFont="1" applyFill="1" applyBorder="1" applyAlignment="1">
      <alignment horizontal="center" vertical="center" wrapText="1" readingOrder="1"/>
    </xf>
    <xf numFmtId="0" fontId="32" fillId="7" borderId="1" xfId="0" applyFont="1" applyFill="1" applyBorder="1" applyAlignment="1">
      <alignment horizontal="center" vertical="center" wrapText="1" readingOrder="1"/>
    </xf>
    <xf numFmtId="0" fontId="32" fillId="4" borderId="1" xfId="0" applyFont="1" applyFill="1" applyBorder="1" applyAlignment="1">
      <alignment horizontal="center" vertical="center" wrapText="1" readingOrder="1"/>
    </xf>
    <xf numFmtId="0" fontId="32" fillId="8" borderId="1" xfId="0" applyFont="1" applyFill="1" applyBorder="1" applyAlignment="1">
      <alignment horizontal="center" vertical="center" wrapText="1" readingOrder="1"/>
    </xf>
    <xf numFmtId="0" fontId="33" fillId="9" borderId="1" xfId="0" applyFont="1" applyFill="1" applyBorder="1" applyAlignment="1">
      <alignment horizontal="center" vertical="center" wrapText="1" readingOrder="1"/>
    </xf>
    <xf numFmtId="0" fontId="32" fillId="0" borderId="11" xfId="0" applyFont="1" applyBorder="1" applyAlignment="1">
      <alignment horizontal="center" vertical="center" wrapText="1" readingOrder="1"/>
    </xf>
    <xf numFmtId="0" fontId="32" fillId="0" borderId="1" xfId="0" applyFont="1" applyBorder="1" applyAlignment="1">
      <alignment horizontal="center" vertical="center" wrapText="1" readingOrder="1"/>
    </xf>
    <xf numFmtId="0" fontId="19" fillId="11" borderId="0" xfId="0" applyFont="1" applyFill="1" applyAlignment="1" applyProtection="1">
      <alignment horizontal="center" vertical="center" wrapText="1" readingOrder="1"/>
      <protection hidden="1"/>
    </xf>
    <xf numFmtId="0" fontId="0" fillId="3" borderId="0" xfId="0" applyFill="1"/>
    <xf numFmtId="0" fontId="48" fillId="3" borderId="51" xfId="2" applyFont="1" applyFill="1" applyBorder="1"/>
    <xf numFmtId="0" fontId="48" fillId="3" borderId="52" xfId="2" applyFont="1" applyFill="1" applyBorder="1"/>
    <xf numFmtId="0" fontId="48" fillId="3" borderId="53" xfId="2" applyFont="1" applyFill="1" applyBorder="1"/>
    <xf numFmtId="0" fontId="16" fillId="3" borderId="0" xfId="0" applyFont="1" applyFill="1" applyAlignment="1">
      <alignment vertical="center"/>
    </xf>
    <xf numFmtId="0" fontId="5" fillId="3" borderId="0" xfId="0" applyFont="1" applyFill="1"/>
    <xf numFmtId="0" fontId="35" fillId="3" borderId="0" xfId="0" applyFont="1" applyFill="1"/>
    <xf numFmtId="0" fontId="36" fillId="3" borderId="34" xfId="0" applyFont="1" applyFill="1" applyBorder="1" applyAlignment="1">
      <alignment horizontal="center" vertical="center" wrapText="1" readingOrder="1"/>
    </xf>
    <xf numFmtId="0" fontId="37" fillId="3" borderId="34" xfId="0" applyFont="1" applyFill="1" applyBorder="1" applyAlignment="1">
      <alignment horizontal="justify" vertical="center" wrapText="1" readingOrder="1"/>
    </xf>
    <xf numFmtId="9" fontId="36" fillId="3" borderId="43" xfId="0" applyNumberFormat="1" applyFont="1" applyFill="1" applyBorder="1" applyAlignment="1">
      <alignment horizontal="center" vertical="center" wrapText="1" readingOrder="1"/>
    </xf>
    <xf numFmtId="0" fontId="36" fillId="3" borderId="33" xfId="0" applyFont="1" applyFill="1" applyBorder="1" applyAlignment="1">
      <alignment horizontal="center" vertical="center" wrapText="1" readingOrder="1"/>
    </xf>
    <xf numFmtId="0" fontId="37" fillId="3" borderId="33" xfId="0" applyFont="1" applyFill="1" applyBorder="1" applyAlignment="1">
      <alignment horizontal="justify" vertical="center" wrapText="1" readingOrder="1"/>
    </xf>
    <xf numFmtId="9" fontId="36" fillId="3" borderId="38" xfId="0" applyNumberFormat="1" applyFont="1" applyFill="1" applyBorder="1" applyAlignment="1">
      <alignment horizontal="center" vertical="center" wrapText="1" readingOrder="1"/>
    </xf>
    <xf numFmtId="0" fontId="37" fillId="3" borderId="38" xfId="0" applyFont="1" applyFill="1" applyBorder="1" applyAlignment="1">
      <alignment horizontal="center" vertical="center" wrapText="1" readingOrder="1"/>
    </xf>
    <xf numFmtId="0" fontId="36" fillId="3" borderId="40" xfId="0" applyFont="1" applyFill="1" applyBorder="1" applyAlignment="1">
      <alignment horizontal="center" vertical="center" wrapText="1" readingOrder="1"/>
    </xf>
    <xf numFmtId="0" fontId="37" fillId="3" borderId="40" xfId="0" applyFont="1" applyFill="1" applyBorder="1" applyAlignment="1">
      <alignment horizontal="justify" vertical="center" wrapText="1" readingOrder="1"/>
    </xf>
    <xf numFmtId="0" fontId="37" fillId="3" borderId="41" xfId="0" applyFont="1" applyFill="1" applyBorder="1" applyAlignment="1">
      <alignment horizontal="center" vertical="center" wrapText="1" readingOrder="1"/>
    </xf>
    <xf numFmtId="0" fontId="45" fillId="3" borderId="0" xfId="0" applyFont="1" applyFill="1"/>
    <xf numFmtId="0" fontId="36" fillId="15" borderId="45" xfId="0" applyFont="1" applyFill="1" applyBorder="1" applyAlignment="1">
      <alignment horizontal="center" vertical="center" wrapText="1" readingOrder="1"/>
    </xf>
    <xf numFmtId="0" fontId="36" fillId="15" borderId="46" xfId="0" applyFont="1" applyFill="1" applyBorder="1" applyAlignment="1">
      <alignment horizontal="center" vertical="center" wrapText="1" readingOrder="1"/>
    </xf>
    <xf numFmtId="0" fontId="13" fillId="3" borderId="0" xfId="0" applyFont="1" applyFill="1"/>
    <xf numFmtId="0" fontId="30" fillId="3" borderId="0" xfId="0" applyFont="1" applyFill="1" applyAlignment="1">
      <alignment horizontal="center" vertical="center" wrapText="1"/>
    </xf>
    <xf numFmtId="0" fontId="12" fillId="3" borderId="0" xfId="0" applyFont="1" applyFill="1" applyAlignment="1">
      <alignment horizontal="justify" vertical="center" wrapText="1" readingOrder="1"/>
    </xf>
    <xf numFmtId="0" fontId="4" fillId="3" borderId="0" xfId="0" applyFont="1" applyFill="1" applyAlignment="1">
      <alignment vertical="center"/>
    </xf>
    <xf numFmtId="0" fontId="15" fillId="3" borderId="0" xfId="0" applyFont="1" applyFill="1"/>
    <xf numFmtId="0" fontId="4" fillId="3" borderId="0" xfId="0" applyFont="1" applyFill="1" applyAlignment="1">
      <alignment horizontal="left" vertical="center"/>
    </xf>
    <xf numFmtId="0" fontId="48" fillId="3" borderId="14" xfId="2" applyFont="1" applyFill="1" applyBorder="1"/>
    <xf numFmtId="0" fontId="53" fillId="3" borderId="0" xfId="0" applyFont="1" applyFill="1" applyAlignment="1">
      <alignment horizontal="left" vertical="center" wrapText="1"/>
    </xf>
    <xf numFmtId="0" fontId="54" fillId="3" borderId="0" xfId="0" applyFont="1" applyFill="1" applyAlignment="1">
      <alignment horizontal="left" vertical="top" wrapText="1"/>
    </xf>
    <xf numFmtId="0" fontId="48" fillId="3" borderId="0" xfId="2" applyFont="1" applyFill="1"/>
    <xf numFmtId="0" fontId="48" fillId="3" borderId="15" xfId="2" applyFont="1" applyFill="1" applyBorder="1"/>
    <xf numFmtId="0" fontId="48" fillId="3" borderId="16" xfId="2" applyFont="1" applyFill="1" applyBorder="1"/>
    <xf numFmtId="0" fontId="48" fillId="3" borderId="18" xfId="2" applyFont="1" applyFill="1" applyBorder="1"/>
    <xf numFmtId="0" fontId="48" fillId="3" borderId="17" xfId="2" applyFont="1" applyFill="1" applyBorder="1"/>
    <xf numFmtId="0" fontId="52" fillId="3" borderId="0" xfId="2" applyFont="1" applyFill="1" applyAlignment="1">
      <alignment horizontal="left" vertical="center" wrapText="1"/>
    </xf>
    <xf numFmtId="0" fontId="48" fillId="3" borderId="0" xfId="2" applyFont="1" applyFill="1" applyAlignment="1">
      <alignment horizontal="left" vertical="center" wrapText="1"/>
    </xf>
    <xf numFmtId="0" fontId="48" fillId="3" borderId="0" xfId="2" quotePrefix="1" applyFont="1" applyFill="1" applyAlignment="1">
      <alignment horizontal="left" vertical="center" wrapText="1"/>
    </xf>
    <xf numFmtId="0" fontId="50" fillId="3" borderId="14" xfId="2" quotePrefix="1" applyFont="1" applyFill="1" applyBorder="1" applyAlignment="1">
      <alignment horizontal="left" vertical="top" wrapText="1"/>
    </xf>
    <xf numFmtId="0" fontId="51" fillId="3" borderId="0" xfId="2" quotePrefix="1" applyFont="1" applyFill="1" applyAlignment="1">
      <alignment horizontal="left" vertical="top" wrapText="1"/>
    </xf>
    <xf numFmtId="0" fontId="51" fillId="3" borderId="15" xfId="2" quotePrefix="1" applyFont="1" applyFill="1" applyBorder="1" applyAlignment="1">
      <alignment horizontal="left" vertical="top" wrapText="1"/>
    </xf>
    <xf numFmtId="0" fontId="19" fillId="11" borderId="12" xfId="0" applyFont="1" applyFill="1" applyBorder="1" applyAlignment="1" applyProtection="1">
      <alignment horizontal="center" vertical="center" wrapText="1" readingOrder="1"/>
      <protection hidden="1"/>
    </xf>
    <xf numFmtId="0" fontId="19" fillId="11" borderId="19" xfId="0" applyFont="1" applyFill="1" applyBorder="1" applyAlignment="1" applyProtection="1">
      <alignment horizontal="center" vertical="center" wrapText="1" readingOrder="1"/>
      <protection hidden="1"/>
    </xf>
    <xf numFmtId="0" fontId="19" fillId="11" borderId="13" xfId="0" applyFont="1" applyFill="1" applyBorder="1" applyAlignment="1" applyProtection="1">
      <alignment horizontal="center" vertical="center" wrapText="1" readingOrder="1"/>
      <protection hidden="1"/>
    </xf>
    <xf numFmtId="0" fontId="19" fillId="11" borderId="14" xfId="0" applyFont="1" applyFill="1" applyBorder="1" applyAlignment="1" applyProtection="1">
      <alignment horizontal="center" vertical="center" wrapText="1" readingOrder="1"/>
      <protection hidden="1"/>
    </xf>
    <xf numFmtId="0" fontId="19" fillId="11" borderId="15" xfId="0" applyFont="1" applyFill="1" applyBorder="1" applyAlignment="1" applyProtection="1">
      <alignment horizontal="center" vertical="center" wrapText="1" readingOrder="1"/>
      <protection hidden="1"/>
    </xf>
    <xf numFmtId="0" fontId="19" fillId="11" borderId="16" xfId="0" applyFont="1" applyFill="1" applyBorder="1" applyAlignment="1" applyProtection="1">
      <alignment horizontal="center" vertical="center" wrapText="1" readingOrder="1"/>
      <protection hidden="1"/>
    </xf>
    <xf numFmtId="0" fontId="19" fillId="11" borderId="18" xfId="0" applyFont="1" applyFill="1" applyBorder="1" applyAlignment="1" applyProtection="1">
      <alignment horizontal="center" vertical="center" wrapText="1" readingOrder="1"/>
      <protection hidden="1"/>
    </xf>
    <xf numFmtId="0" fontId="19" fillId="11" borderId="17" xfId="0" applyFont="1" applyFill="1" applyBorder="1" applyAlignment="1" applyProtection="1">
      <alignment horizontal="center" vertical="center" wrapText="1" readingOrder="1"/>
      <protection hidden="1"/>
    </xf>
    <xf numFmtId="0" fontId="1" fillId="3" borderId="0" xfId="0" applyFont="1" applyFill="1" applyAlignment="1">
      <alignment horizontal="center" vertical="center" wrapText="1"/>
    </xf>
    <xf numFmtId="0" fontId="1" fillId="3" borderId="0" xfId="0" applyFont="1" applyFill="1" applyAlignment="1">
      <alignment vertical="center" wrapText="1"/>
    </xf>
    <xf numFmtId="0" fontId="1" fillId="0" borderId="0" xfId="0" applyFont="1" applyAlignment="1">
      <alignment horizontal="center" vertical="center" wrapText="1"/>
    </xf>
    <xf numFmtId="0" fontId="1" fillId="0" borderId="0" xfId="0" applyFont="1" applyAlignment="1">
      <alignment vertical="center" wrapText="1"/>
    </xf>
    <xf numFmtId="0" fontId="4" fillId="0" borderId="0" xfId="0" applyFont="1" applyAlignment="1">
      <alignment horizontal="center" vertical="center"/>
    </xf>
    <xf numFmtId="0" fontId="19" fillId="12" borderId="12" xfId="0" applyFont="1" applyFill="1" applyBorder="1" applyAlignment="1" applyProtection="1">
      <alignment horizontal="center" vertical="center" wrapText="1" readingOrder="1"/>
      <protection hidden="1"/>
    </xf>
    <xf numFmtId="0" fontId="19" fillId="12" borderId="19" xfId="0" applyFont="1" applyFill="1" applyBorder="1" applyAlignment="1" applyProtection="1">
      <alignment horizontal="center" vertical="center" wrapText="1" readingOrder="1"/>
      <protection hidden="1"/>
    </xf>
    <xf numFmtId="0" fontId="19" fillId="12" borderId="13" xfId="0" applyFont="1" applyFill="1" applyBorder="1" applyAlignment="1" applyProtection="1">
      <alignment horizontal="center" vertical="center" wrapText="1" readingOrder="1"/>
      <protection hidden="1"/>
    </xf>
    <xf numFmtId="0" fontId="19" fillId="12" borderId="14" xfId="0" applyFont="1" applyFill="1" applyBorder="1" applyAlignment="1" applyProtection="1">
      <alignment horizontal="center" vertical="center" wrapText="1" readingOrder="1"/>
      <protection hidden="1"/>
    </xf>
    <xf numFmtId="0" fontId="19" fillId="12" borderId="0" xfId="0" applyFont="1" applyFill="1" applyAlignment="1" applyProtection="1">
      <alignment horizontal="center" vertical="center" wrapText="1" readingOrder="1"/>
      <protection hidden="1"/>
    </xf>
    <xf numFmtId="0" fontId="19" fillId="12" borderId="15" xfId="0" applyFont="1" applyFill="1" applyBorder="1" applyAlignment="1" applyProtection="1">
      <alignment horizontal="center" vertical="center" wrapText="1" readingOrder="1"/>
      <protection hidden="1"/>
    </xf>
    <xf numFmtId="0" fontId="19" fillId="13" borderId="12" xfId="0" applyFont="1" applyFill="1" applyBorder="1" applyAlignment="1" applyProtection="1">
      <alignment horizontal="center" vertical="center" wrapText="1" readingOrder="1"/>
      <protection hidden="1"/>
    </xf>
    <xf numFmtId="0" fontId="19" fillId="13" borderId="19" xfId="0" applyFont="1" applyFill="1" applyBorder="1" applyAlignment="1" applyProtection="1">
      <alignment horizontal="center" vertical="center" wrapText="1" readingOrder="1"/>
      <protection hidden="1"/>
    </xf>
    <xf numFmtId="0" fontId="19" fillId="13" borderId="13" xfId="0" applyFont="1" applyFill="1" applyBorder="1" applyAlignment="1" applyProtection="1">
      <alignment horizontal="center" vertical="center" wrapText="1" readingOrder="1"/>
      <protection hidden="1"/>
    </xf>
    <xf numFmtId="0" fontId="19" fillId="13" borderId="14" xfId="0" applyFont="1" applyFill="1" applyBorder="1" applyAlignment="1" applyProtection="1">
      <alignment horizontal="center" vertical="center" wrapText="1" readingOrder="1"/>
      <protection hidden="1"/>
    </xf>
    <xf numFmtId="0" fontId="19" fillId="13" borderId="0" xfId="0" applyFont="1" applyFill="1" applyAlignment="1" applyProtection="1">
      <alignment horizontal="center" vertical="center" wrapText="1" readingOrder="1"/>
      <protection hidden="1"/>
    </xf>
    <xf numFmtId="0" fontId="19" fillId="13" borderId="15" xfId="0" applyFont="1" applyFill="1" applyBorder="1" applyAlignment="1" applyProtection="1">
      <alignment horizontal="center" vertical="center" wrapText="1" readingOrder="1"/>
      <protection hidden="1"/>
    </xf>
    <xf numFmtId="0" fontId="19" fillId="13" borderId="16" xfId="0" applyFont="1" applyFill="1" applyBorder="1" applyAlignment="1" applyProtection="1">
      <alignment horizontal="center" vertical="center" wrapText="1" readingOrder="1"/>
      <protection hidden="1"/>
    </xf>
    <xf numFmtId="0" fontId="19" fillId="13" borderId="18" xfId="0" applyFont="1" applyFill="1" applyBorder="1" applyAlignment="1" applyProtection="1">
      <alignment horizontal="center" vertical="center" wrapText="1" readingOrder="1"/>
      <protection hidden="1"/>
    </xf>
    <xf numFmtId="0" fontId="19" fillId="13" borderId="17" xfId="0" applyFont="1" applyFill="1" applyBorder="1" applyAlignment="1" applyProtection="1">
      <alignment horizontal="center" vertical="center" wrapText="1" readingOrder="1"/>
      <protection hidden="1"/>
    </xf>
    <xf numFmtId="0" fontId="19" fillId="5" borderId="12" xfId="0" applyFont="1" applyFill="1" applyBorder="1" applyAlignment="1" applyProtection="1">
      <alignment horizontal="center" vertical="center" wrapText="1" readingOrder="1"/>
      <protection hidden="1"/>
    </xf>
    <xf numFmtId="0" fontId="19" fillId="5" borderId="19" xfId="0" applyFont="1" applyFill="1" applyBorder="1" applyAlignment="1" applyProtection="1">
      <alignment horizontal="center" vertical="center" wrapText="1" readingOrder="1"/>
      <protection hidden="1"/>
    </xf>
    <xf numFmtId="0" fontId="19" fillId="5" borderId="13" xfId="0" applyFont="1" applyFill="1" applyBorder="1" applyAlignment="1" applyProtection="1">
      <alignment horizontal="center" vertical="center" wrapText="1" readingOrder="1"/>
      <protection hidden="1"/>
    </xf>
    <xf numFmtId="0" fontId="19" fillId="5" borderId="14" xfId="0" applyFont="1" applyFill="1" applyBorder="1" applyAlignment="1" applyProtection="1">
      <alignment horizontal="center" vertical="center" wrapText="1" readingOrder="1"/>
      <protection hidden="1"/>
    </xf>
    <xf numFmtId="0" fontId="19" fillId="5" borderId="0" xfId="0" applyFont="1" applyFill="1" applyAlignment="1" applyProtection="1">
      <alignment horizontal="center" vertical="center" wrapText="1" readingOrder="1"/>
      <protection hidden="1"/>
    </xf>
    <xf numFmtId="0" fontId="19" fillId="5" borderId="15" xfId="0" applyFont="1" applyFill="1" applyBorder="1" applyAlignment="1" applyProtection="1">
      <alignment horizontal="center" vertical="center" wrapText="1" readingOrder="1"/>
      <protection hidden="1"/>
    </xf>
    <xf numFmtId="0" fontId="19" fillId="5" borderId="16" xfId="0" applyFont="1" applyFill="1" applyBorder="1" applyAlignment="1" applyProtection="1">
      <alignment horizontal="center" vertical="center" wrapText="1" readingOrder="1"/>
      <protection hidden="1"/>
    </xf>
    <xf numFmtId="0" fontId="19" fillId="5" borderId="18" xfId="0" applyFont="1" applyFill="1" applyBorder="1" applyAlignment="1" applyProtection="1">
      <alignment horizontal="center" vertical="center" wrapText="1" readingOrder="1"/>
      <protection hidden="1"/>
    </xf>
    <xf numFmtId="0" fontId="19" fillId="5" borderId="17" xfId="0" applyFont="1" applyFill="1" applyBorder="1" applyAlignment="1" applyProtection="1">
      <alignment horizontal="center" vertical="center" wrapText="1" readingOrder="1"/>
      <protection hidden="1"/>
    </xf>
    <xf numFmtId="0" fontId="19" fillId="12" borderId="16" xfId="0" applyFont="1" applyFill="1" applyBorder="1" applyAlignment="1" applyProtection="1">
      <alignment horizontal="center" vertical="center" wrapText="1" readingOrder="1"/>
      <protection hidden="1"/>
    </xf>
    <xf numFmtId="0" fontId="19" fillId="12" borderId="18" xfId="0" applyFont="1" applyFill="1" applyBorder="1" applyAlignment="1" applyProtection="1">
      <alignment horizontal="center" vertical="center" wrapText="1" readingOrder="1"/>
      <protection hidden="1"/>
    </xf>
    <xf numFmtId="0" fontId="19" fillId="12" borderId="17" xfId="0" applyFont="1" applyFill="1" applyBorder="1" applyAlignment="1" applyProtection="1">
      <alignment horizontal="center" vertical="center" wrapText="1" readingOrder="1"/>
      <protection hidden="1"/>
    </xf>
    <xf numFmtId="0" fontId="6" fillId="3" borderId="2" xfId="0" applyFont="1" applyFill="1" applyBorder="1" applyAlignment="1" applyProtection="1">
      <alignment horizontal="center" vertical="center" wrapText="1"/>
      <protection locked="0"/>
    </xf>
    <xf numFmtId="0" fontId="6" fillId="3" borderId="2" xfId="0" applyFont="1" applyFill="1" applyBorder="1" applyAlignment="1">
      <alignment horizontal="center" vertical="center"/>
    </xf>
    <xf numFmtId="0" fontId="6" fillId="3" borderId="2" xfId="0" applyFont="1" applyFill="1" applyBorder="1" applyAlignment="1" applyProtection="1">
      <alignment horizontal="justify" vertical="center" wrapText="1"/>
      <protection locked="0"/>
    </xf>
    <xf numFmtId="0" fontId="6" fillId="3" borderId="2" xfId="0" applyFont="1" applyFill="1" applyBorder="1" applyAlignment="1" applyProtection="1">
      <alignment horizontal="center" vertical="center"/>
      <protection hidden="1"/>
    </xf>
    <xf numFmtId="0" fontId="6" fillId="3" borderId="2" xfId="0" applyFont="1" applyFill="1" applyBorder="1" applyAlignment="1" applyProtection="1">
      <alignment horizontal="center" vertical="center" textRotation="90"/>
      <protection locked="0"/>
    </xf>
    <xf numFmtId="9" fontId="6" fillId="3" borderId="2" xfId="0" applyNumberFormat="1" applyFont="1" applyFill="1" applyBorder="1" applyAlignment="1" applyProtection="1">
      <alignment horizontal="center" vertical="center"/>
      <protection hidden="1"/>
    </xf>
    <xf numFmtId="164" fontId="6" fillId="3" borderId="2" xfId="1" applyNumberFormat="1" applyFont="1" applyFill="1" applyBorder="1" applyAlignment="1">
      <alignment horizontal="center" vertical="center"/>
    </xf>
    <xf numFmtId="0" fontId="57" fillId="3" borderId="2" xfId="0" applyFont="1" applyFill="1" applyBorder="1" applyAlignment="1" applyProtection="1">
      <alignment horizontal="center" vertical="center" textRotation="90" wrapText="1"/>
      <protection hidden="1"/>
    </xf>
    <xf numFmtId="9" fontId="6" fillId="3" borderId="4" xfId="0" applyNumberFormat="1" applyFont="1" applyFill="1" applyBorder="1" applyAlignment="1" applyProtection="1">
      <alignment horizontal="center" vertical="center"/>
      <protection hidden="1"/>
    </xf>
    <xf numFmtId="0" fontId="57" fillId="3" borderId="2" xfId="0" applyFont="1" applyFill="1" applyBorder="1" applyAlignment="1" applyProtection="1">
      <alignment horizontal="center" vertical="center" textRotation="90"/>
      <protection hidden="1"/>
    </xf>
    <xf numFmtId="0" fontId="6" fillId="3" borderId="4" xfId="0" applyFont="1" applyFill="1" applyBorder="1" applyAlignment="1" applyProtection="1">
      <alignment horizontal="center" vertical="center" textRotation="90"/>
      <protection locked="0"/>
    </xf>
    <xf numFmtId="14" fontId="6" fillId="3" borderId="2" xfId="0" applyNumberFormat="1" applyFont="1" applyFill="1" applyBorder="1" applyAlignment="1" applyProtection="1">
      <alignment horizontal="center" vertical="center" wrapText="1"/>
      <protection locked="0"/>
    </xf>
    <xf numFmtId="0" fontId="6" fillId="3" borderId="2" xfId="0" applyFont="1" applyFill="1" applyBorder="1" applyAlignment="1" applyProtection="1">
      <alignment horizontal="center" vertical="center"/>
      <protection locked="0"/>
    </xf>
    <xf numFmtId="0" fontId="48" fillId="3" borderId="2" xfId="0" applyFont="1" applyFill="1" applyBorder="1" applyAlignment="1" applyProtection="1">
      <alignment horizontal="justify" vertical="center" wrapText="1"/>
      <protection locked="0"/>
    </xf>
    <xf numFmtId="0" fontId="6" fillId="0" borderId="2" xfId="0" applyFont="1" applyBorder="1" applyAlignment="1" applyProtection="1">
      <alignment horizontal="justify" vertical="center" wrapText="1"/>
      <protection locked="0"/>
    </xf>
    <xf numFmtId="0" fontId="48" fillId="0" borderId="2" xfId="0" applyFont="1" applyBorder="1" applyAlignment="1" applyProtection="1">
      <alignment horizontal="justify" vertical="center" wrapText="1"/>
      <protection locked="0"/>
    </xf>
    <xf numFmtId="9" fontId="6" fillId="0" borderId="4" xfId="0" applyNumberFormat="1" applyFont="1" applyBorder="1" applyAlignment="1" applyProtection="1">
      <alignment horizontal="center" vertical="center" wrapText="1"/>
      <protection hidden="1"/>
    </xf>
    <xf numFmtId="0" fontId="6" fillId="0" borderId="2" xfId="0" applyFont="1" applyBorder="1" applyAlignment="1">
      <alignment horizontal="center" vertical="center"/>
    </xf>
    <xf numFmtId="0" fontId="6" fillId="0" borderId="2" xfId="0" applyFont="1" applyBorder="1" applyAlignment="1" applyProtection="1">
      <alignment horizontal="center" vertical="center"/>
      <protection hidden="1"/>
    </xf>
    <xf numFmtId="0" fontId="6" fillId="0" borderId="2" xfId="0" applyFont="1" applyBorder="1" applyAlignment="1" applyProtection="1">
      <alignment horizontal="center" vertical="center" textRotation="90"/>
      <protection locked="0"/>
    </xf>
    <xf numFmtId="9" fontId="6" fillId="0" borderId="2" xfId="0" applyNumberFormat="1" applyFont="1" applyBorder="1" applyAlignment="1" applyProtection="1">
      <alignment horizontal="center" vertical="center"/>
      <protection hidden="1"/>
    </xf>
    <xf numFmtId="164" fontId="6" fillId="0" borderId="2" xfId="1" applyNumberFormat="1" applyFont="1" applyBorder="1" applyAlignment="1">
      <alignment horizontal="center" vertical="center"/>
    </xf>
    <xf numFmtId="0" fontId="57" fillId="0" borderId="2" xfId="0" applyFont="1" applyBorder="1" applyAlignment="1" applyProtection="1">
      <alignment horizontal="center" vertical="center" textRotation="90" wrapText="1"/>
      <protection hidden="1"/>
    </xf>
    <xf numFmtId="9" fontId="6" fillId="0" borderId="4" xfId="0" applyNumberFormat="1" applyFont="1" applyBorder="1" applyAlignment="1" applyProtection="1">
      <alignment horizontal="center" vertical="center"/>
      <protection hidden="1"/>
    </xf>
    <xf numFmtId="0" fontId="57" fillId="0" borderId="2" xfId="0" applyFont="1" applyBorder="1" applyAlignment="1" applyProtection="1">
      <alignment horizontal="center" vertical="center" textRotation="90"/>
      <protection hidden="1"/>
    </xf>
    <xf numFmtId="0" fontId="6" fillId="0" borderId="4" xfId="0" applyFont="1" applyBorder="1" applyAlignment="1" applyProtection="1">
      <alignment horizontal="center" vertical="center" textRotation="90"/>
      <protection locked="0"/>
    </xf>
    <xf numFmtId="0" fontId="6" fillId="0" borderId="2" xfId="0" applyFont="1" applyBorder="1" applyAlignment="1" applyProtection="1">
      <alignment horizontal="center" vertical="center"/>
      <protection locked="0"/>
    </xf>
    <xf numFmtId="14" fontId="6" fillId="0" borderId="2" xfId="0" applyNumberFormat="1" applyFont="1" applyBorder="1" applyAlignment="1" applyProtection="1">
      <alignment horizontal="center" vertical="center" wrapText="1"/>
      <protection locked="0"/>
    </xf>
    <xf numFmtId="0" fontId="6" fillId="0" borderId="0" xfId="0" applyFont="1" applyAlignment="1">
      <alignment vertical="center"/>
    </xf>
    <xf numFmtId="9" fontId="6" fillId="0" borderId="8" xfId="0" applyNumberFormat="1" applyFont="1" applyBorder="1" applyAlignment="1" applyProtection="1">
      <alignment horizontal="center" vertical="center" wrapText="1"/>
      <protection hidden="1"/>
    </xf>
    <xf numFmtId="9" fontId="48" fillId="0" borderId="4" xfId="0" applyNumberFormat="1" applyFont="1" applyBorder="1" applyAlignment="1" applyProtection="1">
      <alignment horizontal="center" vertical="center" wrapText="1"/>
      <protection hidden="1"/>
    </xf>
    <xf numFmtId="0" fontId="48" fillId="0" borderId="2" xfId="0" applyFont="1" applyBorder="1" applyAlignment="1">
      <alignment horizontal="center" vertical="center"/>
    </xf>
    <xf numFmtId="0" fontId="48" fillId="0" borderId="2" xfId="0" applyFont="1" applyBorder="1" applyAlignment="1" applyProtection="1">
      <alignment horizontal="center" vertical="center"/>
      <protection hidden="1"/>
    </xf>
    <xf numFmtId="0" fontId="48" fillId="0" borderId="2" xfId="0" applyFont="1" applyBorder="1" applyAlignment="1" applyProtection="1">
      <alignment horizontal="center" vertical="center" textRotation="90"/>
      <protection locked="0"/>
    </xf>
    <xf numFmtId="9" fontId="48" fillId="0" borderId="2" xfId="0" applyNumberFormat="1" applyFont="1" applyBorder="1" applyAlignment="1" applyProtection="1">
      <alignment horizontal="center" vertical="center"/>
      <protection hidden="1"/>
    </xf>
    <xf numFmtId="164" fontId="48" fillId="0" borderId="2" xfId="1" applyNumberFormat="1" applyFont="1" applyBorder="1" applyAlignment="1">
      <alignment horizontal="center" vertical="center"/>
    </xf>
    <xf numFmtId="0" fontId="52" fillId="0" borderId="2" xfId="0" applyFont="1" applyBorder="1" applyAlignment="1" applyProtection="1">
      <alignment horizontal="center" vertical="center" textRotation="90" wrapText="1"/>
      <protection hidden="1"/>
    </xf>
    <xf numFmtId="9" fontId="48" fillId="0" borderId="4" xfId="0" applyNumberFormat="1" applyFont="1" applyBorder="1" applyAlignment="1" applyProtection="1">
      <alignment horizontal="center" vertical="center"/>
      <protection hidden="1"/>
    </xf>
    <xf numFmtId="0" fontId="52" fillId="0" borderId="2" xfId="0" applyFont="1" applyBorder="1" applyAlignment="1" applyProtection="1">
      <alignment horizontal="center" vertical="center" textRotation="90"/>
      <protection hidden="1"/>
    </xf>
    <xf numFmtId="0" fontId="48" fillId="0" borderId="4" xfId="0" applyFont="1" applyBorder="1" applyAlignment="1" applyProtection="1">
      <alignment horizontal="center" vertical="center" textRotation="90"/>
      <protection locked="0"/>
    </xf>
    <xf numFmtId="0" fontId="48" fillId="0" borderId="2" xfId="0" applyFont="1" applyBorder="1" applyAlignment="1" applyProtection="1">
      <alignment horizontal="center" vertical="center"/>
      <protection locked="0"/>
    </xf>
    <xf numFmtId="14" fontId="48" fillId="0" borderId="2" xfId="0" applyNumberFormat="1" applyFont="1" applyBorder="1" applyAlignment="1" applyProtection="1">
      <alignment horizontal="center" vertical="center" wrapText="1"/>
      <protection locked="0"/>
    </xf>
    <xf numFmtId="0" fontId="48" fillId="0" borderId="0" xfId="0" applyFont="1" applyAlignment="1">
      <alignment vertical="center"/>
    </xf>
    <xf numFmtId="9" fontId="48" fillId="0" borderId="8" xfId="0" applyNumberFormat="1" applyFont="1" applyBorder="1" applyAlignment="1" applyProtection="1">
      <alignment horizontal="center" vertical="center" wrapText="1"/>
      <protection hidden="1"/>
    </xf>
    <xf numFmtId="164" fontId="48" fillId="0" borderId="2" xfId="1" applyNumberFormat="1" applyFont="1" applyFill="1" applyBorder="1" applyAlignment="1">
      <alignment horizontal="center" vertical="center"/>
    </xf>
    <xf numFmtId="164" fontId="6" fillId="0" borderId="2" xfId="1" applyNumberFormat="1" applyFont="1" applyFill="1" applyBorder="1" applyAlignment="1">
      <alignment horizontal="center" vertical="center"/>
    </xf>
    <xf numFmtId="165" fontId="48" fillId="0" borderId="2" xfId="0" applyNumberFormat="1" applyFont="1" applyBorder="1" applyAlignment="1" applyProtection="1">
      <alignment horizontal="center" vertical="center" wrapText="1"/>
      <protection locked="0"/>
    </xf>
    <xf numFmtId="0" fontId="48" fillId="0" borderId="2" xfId="0" applyFont="1" applyBorder="1" applyAlignment="1" applyProtection="1">
      <alignment horizontal="center" vertical="center" wrapText="1"/>
      <protection locked="0"/>
    </xf>
    <xf numFmtId="0" fontId="59" fillId="0" borderId="2" xfId="0" applyFont="1" applyBorder="1" applyAlignment="1" applyProtection="1">
      <alignment horizontal="center" vertical="center"/>
      <protection locked="0"/>
    </xf>
    <xf numFmtId="0" fontId="59" fillId="0" borderId="0" xfId="0" applyFont="1" applyAlignment="1">
      <alignment vertical="center"/>
    </xf>
    <xf numFmtId="0" fontId="59" fillId="0" borderId="2" xfId="0" applyFont="1" applyBorder="1" applyAlignment="1" applyProtection="1">
      <alignment horizontal="justify" vertical="center" wrapText="1"/>
      <protection locked="0"/>
    </xf>
    <xf numFmtId="0" fontId="59" fillId="0" borderId="2" xfId="0" applyFont="1" applyBorder="1" applyAlignment="1" applyProtection="1">
      <alignment horizontal="center" vertical="center"/>
      <protection hidden="1"/>
    </xf>
    <xf numFmtId="0" fontId="59" fillId="0" borderId="2" xfId="0" applyFont="1" applyBorder="1" applyAlignment="1" applyProtection="1">
      <alignment horizontal="center" vertical="center" textRotation="90"/>
      <protection locked="0"/>
    </xf>
    <xf numFmtId="9" fontId="59" fillId="0" borderId="2" xfId="0" applyNumberFormat="1" applyFont="1" applyBorder="1" applyAlignment="1" applyProtection="1">
      <alignment horizontal="center" vertical="center"/>
      <protection hidden="1"/>
    </xf>
    <xf numFmtId="164" fontId="59" fillId="0" borderId="2" xfId="1" applyNumberFormat="1" applyFont="1" applyBorder="1" applyAlignment="1">
      <alignment horizontal="center" vertical="center"/>
    </xf>
    <xf numFmtId="0" fontId="60" fillId="0" borderId="2" xfId="0" applyFont="1" applyBorder="1" applyAlignment="1" applyProtection="1">
      <alignment horizontal="center" vertical="center" textRotation="90" wrapText="1"/>
      <protection hidden="1"/>
    </xf>
    <xf numFmtId="9" fontId="59" fillId="0" borderId="4" xfId="0" applyNumberFormat="1" applyFont="1" applyBorder="1" applyAlignment="1" applyProtection="1">
      <alignment horizontal="center" vertical="center"/>
      <protection hidden="1"/>
    </xf>
    <xf numFmtId="0" fontId="60" fillId="0" borderId="2" xfId="0" applyFont="1" applyBorder="1" applyAlignment="1" applyProtection="1">
      <alignment horizontal="center" vertical="center" textRotation="90"/>
      <protection hidden="1"/>
    </xf>
    <xf numFmtId="0" fontId="59" fillId="0" borderId="4" xfId="0" applyFont="1" applyBorder="1" applyAlignment="1" applyProtection="1">
      <alignment horizontal="center" vertical="center" textRotation="90"/>
      <protection locked="0"/>
    </xf>
    <xf numFmtId="14" fontId="59" fillId="0" borderId="2" xfId="0" applyNumberFormat="1" applyFont="1" applyBorder="1" applyAlignment="1" applyProtection="1">
      <alignment horizontal="center" vertical="center" wrapText="1"/>
      <protection locked="0"/>
    </xf>
    <xf numFmtId="9" fontId="6" fillId="3" borderId="4" xfId="0" applyNumberFormat="1" applyFont="1" applyFill="1" applyBorder="1" applyAlignment="1" applyProtection="1">
      <alignment horizontal="center" vertical="center" wrapText="1"/>
      <protection hidden="1"/>
    </xf>
    <xf numFmtId="9" fontId="6" fillId="3" borderId="8" xfId="0" applyNumberFormat="1" applyFont="1" applyFill="1" applyBorder="1" applyAlignment="1" applyProtection="1">
      <alignment horizontal="center" vertical="center" wrapText="1"/>
      <protection hidden="1"/>
    </xf>
    <xf numFmtId="0" fontId="49" fillId="14" borderId="48" xfId="2" applyFont="1" applyFill="1" applyBorder="1" applyAlignment="1">
      <alignment horizontal="center" vertical="center" wrapText="1"/>
    </xf>
    <xf numFmtId="0" fontId="49" fillId="14" borderId="49" xfId="2" applyFont="1" applyFill="1" applyBorder="1" applyAlignment="1">
      <alignment horizontal="center" vertical="center" wrapText="1"/>
    </xf>
    <xf numFmtId="0" fontId="49" fillId="14" borderId="50" xfId="2" applyFont="1" applyFill="1" applyBorder="1" applyAlignment="1">
      <alignment horizontal="center" vertical="center" wrapText="1"/>
    </xf>
    <xf numFmtId="0" fontId="48" fillId="0" borderId="14" xfId="2" quotePrefix="1" applyFont="1" applyBorder="1" applyAlignment="1">
      <alignment horizontal="left" vertical="center" wrapText="1"/>
    </xf>
    <xf numFmtId="0" fontId="48" fillId="0" borderId="0" xfId="2" quotePrefix="1" applyFont="1" applyAlignment="1">
      <alignment horizontal="left" vertical="center" wrapText="1"/>
    </xf>
    <xf numFmtId="0" fontId="48" fillId="0" borderId="15" xfId="2" quotePrefix="1" applyFont="1" applyBorder="1" applyAlignment="1">
      <alignment horizontal="left" vertical="center" wrapText="1"/>
    </xf>
    <xf numFmtId="0" fontId="48" fillId="0" borderId="68" xfId="2" quotePrefix="1" applyFont="1" applyBorder="1" applyAlignment="1">
      <alignment horizontal="left" vertical="center" wrapText="1"/>
    </xf>
    <xf numFmtId="0" fontId="48" fillId="0" borderId="69" xfId="2" quotePrefix="1" applyFont="1" applyBorder="1" applyAlignment="1">
      <alignment horizontal="left" vertical="center" wrapText="1"/>
    </xf>
    <xf numFmtId="0" fontId="48" fillId="0" borderId="70" xfId="2" quotePrefix="1" applyFont="1" applyBorder="1" applyAlignment="1">
      <alignment horizontal="left" vertical="center" wrapText="1"/>
    </xf>
    <xf numFmtId="0" fontId="50" fillId="3" borderId="51" xfId="2" quotePrefix="1" applyFont="1" applyFill="1" applyBorder="1" applyAlignment="1">
      <alignment horizontal="left" vertical="top" wrapText="1"/>
    </xf>
    <xf numFmtId="0" fontId="51" fillId="3" borderId="52" xfId="2" quotePrefix="1" applyFont="1" applyFill="1" applyBorder="1" applyAlignment="1">
      <alignment horizontal="left" vertical="top" wrapText="1"/>
    </xf>
    <xf numFmtId="0" fontId="51" fillId="3" borderId="53" xfId="2" quotePrefix="1" applyFont="1" applyFill="1" applyBorder="1" applyAlignment="1">
      <alignment horizontal="left" vertical="top" wrapText="1"/>
    </xf>
    <xf numFmtId="0" fontId="48" fillId="0" borderId="14" xfId="2" quotePrefix="1" applyFont="1" applyBorder="1" applyAlignment="1">
      <alignment horizontal="left" vertical="top" wrapText="1"/>
    </xf>
    <xf numFmtId="0" fontId="48" fillId="0" borderId="0" xfId="2" quotePrefix="1" applyFont="1" applyAlignment="1">
      <alignment horizontal="left" vertical="top" wrapText="1"/>
    </xf>
    <xf numFmtId="0" fontId="48" fillId="0" borderId="15" xfId="2" quotePrefix="1" applyFont="1" applyBorder="1" applyAlignment="1">
      <alignment horizontal="left" vertical="top" wrapText="1"/>
    </xf>
    <xf numFmtId="0" fontId="53" fillId="14" borderId="54" xfId="3" applyFont="1" applyFill="1" applyBorder="1" applyAlignment="1">
      <alignment horizontal="center" vertical="center" wrapText="1"/>
    </xf>
    <xf numFmtId="0" fontId="53" fillId="14" borderId="55" xfId="3" applyFont="1" applyFill="1" applyBorder="1" applyAlignment="1">
      <alignment horizontal="center" vertical="center" wrapText="1"/>
    </xf>
    <xf numFmtId="0" fontId="53" fillId="14" borderId="56" xfId="2" applyFont="1" applyFill="1" applyBorder="1" applyAlignment="1">
      <alignment horizontal="center" vertical="center"/>
    </xf>
    <xf numFmtId="0" fontId="53" fillId="14" borderId="57" xfId="2" applyFont="1" applyFill="1" applyBorder="1" applyAlignment="1">
      <alignment horizontal="center" vertical="center"/>
    </xf>
    <xf numFmtId="0" fontId="2" fillId="3" borderId="68" xfId="2" quotePrefix="1" applyFont="1" applyFill="1" applyBorder="1" applyAlignment="1">
      <alignment horizontal="justify" vertical="center" wrapText="1"/>
    </xf>
    <xf numFmtId="0" fontId="2" fillId="3" borderId="69" xfId="2" quotePrefix="1" applyFont="1" applyFill="1" applyBorder="1" applyAlignment="1">
      <alignment horizontal="justify" vertical="center" wrapText="1"/>
    </xf>
    <xf numFmtId="0" fontId="2" fillId="3" borderId="70" xfId="2" quotePrefix="1" applyFont="1" applyFill="1" applyBorder="1" applyAlignment="1">
      <alignment horizontal="justify" vertical="center" wrapText="1"/>
    </xf>
    <xf numFmtId="0" fontId="53" fillId="3" borderId="58" xfId="3" applyFont="1" applyFill="1" applyBorder="1" applyAlignment="1">
      <alignment horizontal="left" vertical="top" wrapText="1" readingOrder="1"/>
    </xf>
    <xf numFmtId="0" fontId="53" fillId="3" borderId="59" xfId="3" applyFont="1" applyFill="1" applyBorder="1" applyAlignment="1">
      <alignment horizontal="left" vertical="top" wrapText="1" readingOrder="1"/>
    </xf>
    <xf numFmtId="0" fontId="54" fillId="3" borderId="60" xfId="2" applyFont="1" applyFill="1" applyBorder="1" applyAlignment="1">
      <alignment horizontal="justify" vertical="center" wrapText="1"/>
    </xf>
    <xf numFmtId="0" fontId="54" fillId="3" borderId="61" xfId="2" applyFont="1" applyFill="1" applyBorder="1" applyAlignment="1">
      <alignment horizontal="justify" vertical="center" wrapText="1"/>
    </xf>
    <xf numFmtId="0" fontId="53" fillId="3" borderId="62" xfId="0" applyFont="1" applyFill="1" applyBorder="1" applyAlignment="1">
      <alignment horizontal="left" vertical="center" wrapText="1"/>
    </xf>
    <xf numFmtId="0" fontId="53" fillId="3" borderId="63" xfId="0" applyFont="1" applyFill="1" applyBorder="1" applyAlignment="1">
      <alignment horizontal="left" vertical="center" wrapText="1"/>
    </xf>
    <xf numFmtId="0" fontId="54" fillId="3" borderId="64" xfId="2" applyFont="1" applyFill="1" applyBorder="1" applyAlignment="1">
      <alignment horizontal="justify" vertical="center" wrapText="1"/>
    </xf>
    <xf numFmtId="0" fontId="54" fillId="3" borderId="65" xfId="2" applyFont="1" applyFill="1" applyBorder="1" applyAlignment="1">
      <alignment horizontal="justify" vertical="center" wrapText="1"/>
    </xf>
    <xf numFmtId="0" fontId="48" fillId="3" borderId="14" xfId="2" applyFont="1" applyFill="1" applyBorder="1" applyAlignment="1">
      <alignment horizontal="left" vertical="top" wrapText="1"/>
    </xf>
    <xf numFmtId="0" fontId="48" fillId="3" borderId="0" xfId="2" applyFont="1" applyFill="1" applyAlignment="1">
      <alignment horizontal="left" vertical="top" wrapText="1"/>
    </xf>
    <xf numFmtId="0" fontId="48" fillId="3" borderId="15" xfId="2" applyFont="1" applyFill="1" applyBorder="1" applyAlignment="1">
      <alignment horizontal="left" vertical="top" wrapText="1"/>
    </xf>
    <xf numFmtId="0" fontId="53" fillId="3" borderId="71" xfId="0" applyFont="1" applyFill="1" applyBorder="1" applyAlignment="1">
      <alignment horizontal="left" vertical="center" wrapText="1"/>
    </xf>
    <xf numFmtId="0" fontId="53" fillId="3" borderId="72" xfId="0" applyFont="1" applyFill="1" applyBorder="1" applyAlignment="1">
      <alignment horizontal="left" vertical="center" wrapText="1"/>
    </xf>
    <xf numFmtId="0" fontId="53" fillId="3" borderId="73" xfId="0" applyFont="1" applyFill="1" applyBorder="1" applyAlignment="1">
      <alignment horizontal="left" vertical="center" wrapText="1"/>
    </xf>
    <xf numFmtId="0" fontId="53" fillId="3" borderId="74" xfId="0" applyFont="1" applyFill="1" applyBorder="1" applyAlignment="1">
      <alignment horizontal="left" vertical="center" wrapText="1"/>
    </xf>
    <xf numFmtId="0" fontId="54" fillId="3" borderId="66" xfId="0" applyFont="1" applyFill="1" applyBorder="1" applyAlignment="1">
      <alignment horizontal="justify" vertical="center" wrapText="1"/>
    </xf>
    <xf numFmtId="0" fontId="54" fillId="3" borderId="67" xfId="0" applyFont="1" applyFill="1" applyBorder="1" applyAlignment="1">
      <alignment horizontal="justify" vertical="center" wrapText="1"/>
    </xf>
    <xf numFmtId="0" fontId="42" fillId="0" borderId="75" xfId="0" applyFont="1" applyBorder="1" applyAlignment="1">
      <alignment horizontal="center" vertical="center" wrapText="1"/>
    </xf>
    <xf numFmtId="0" fontId="42" fillId="0" borderId="0" xfId="0" applyFont="1" applyAlignment="1">
      <alignment horizontal="center" vertical="center"/>
    </xf>
    <xf numFmtId="0" fontId="42" fillId="0" borderId="75" xfId="0" applyFont="1" applyBorder="1" applyAlignment="1">
      <alignment horizontal="center" vertical="center"/>
    </xf>
    <xf numFmtId="0" fontId="42" fillId="0" borderId="77" xfId="0" applyFont="1" applyBorder="1" applyAlignment="1">
      <alignment horizontal="center" vertical="center"/>
    </xf>
    <xf numFmtId="0" fontId="42" fillId="0" borderId="78" xfId="0" applyFont="1" applyBorder="1" applyAlignment="1">
      <alignment horizontal="center" vertical="center"/>
    </xf>
    <xf numFmtId="0" fontId="42" fillId="0" borderId="14" xfId="0" applyFont="1" applyBorder="1" applyAlignment="1">
      <alignment horizontal="center" vertical="center" wrapText="1"/>
    </xf>
    <xf numFmtId="0" fontId="42" fillId="0" borderId="14" xfId="0" applyFont="1" applyBorder="1" applyAlignment="1">
      <alignment horizontal="center" vertical="center"/>
    </xf>
    <xf numFmtId="0" fontId="42" fillId="0" borderId="79" xfId="0" applyFont="1" applyBorder="1" applyAlignment="1">
      <alignment horizontal="center" vertical="center"/>
    </xf>
    <xf numFmtId="0" fontId="42" fillId="0" borderId="0" xfId="0" applyFont="1" applyAlignment="1">
      <alignment horizontal="center" vertical="center" wrapText="1"/>
    </xf>
    <xf numFmtId="0" fontId="42" fillId="0" borderId="76" xfId="0" applyFont="1" applyBorder="1" applyAlignment="1">
      <alignment horizontal="center" vertical="center"/>
    </xf>
    <xf numFmtId="0" fontId="42" fillId="0" borderId="80" xfId="0" applyFont="1" applyBorder="1" applyAlignment="1">
      <alignment horizontal="center" vertical="center"/>
    </xf>
    <xf numFmtId="0" fontId="41" fillId="11" borderId="20" xfId="0" applyFont="1" applyFill="1" applyBorder="1" applyAlignment="1">
      <alignment horizontal="center" vertical="center" wrapText="1" readingOrder="1"/>
    </xf>
    <xf numFmtId="0" fontId="41" fillId="11" borderId="21" xfId="0" applyFont="1" applyFill="1" applyBorder="1" applyAlignment="1">
      <alignment horizontal="center" vertical="center" wrapText="1" readingOrder="1"/>
    </xf>
    <xf numFmtId="0" fontId="41" fillId="11" borderId="22" xfId="0" applyFont="1" applyFill="1" applyBorder="1" applyAlignment="1">
      <alignment horizontal="center" vertical="center" wrapText="1" readingOrder="1"/>
    </xf>
    <xf numFmtId="0" fontId="41" fillId="11" borderId="23" xfId="0" applyFont="1" applyFill="1" applyBorder="1" applyAlignment="1">
      <alignment horizontal="center" vertical="center" wrapText="1" readingOrder="1"/>
    </xf>
    <xf numFmtId="0" fontId="41" fillId="11" borderId="0" xfId="0" applyFont="1" applyFill="1" applyAlignment="1">
      <alignment horizontal="center" vertical="center" wrapText="1" readingOrder="1"/>
    </xf>
    <xf numFmtId="0" fontId="41" fillId="11" borderId="24" xfId="0" applyFont="1" applyFill="1" applyBorder="1" applyAlignment="1">
      <alignment horizontal="center" vertical="center" wrapText="1" readingOrder="1"/>
    </xf>
    <xf numFmtId="0" fontId="42" fillId="0" borderId="12" xfId="0" applyFont="1" applyBorder="1" applyAlignment="1">
      <alignment horizontal="center" vertical="center" wrapText="1"/>
    </xf>
    <xf numFmtId="0" fontId="42" fillId="0" borderId="19" xfId="0" applyFont="1" applyBorder="1" applyAlignment="1">
      <alignment horizontal="center" vertical="center"/>
    </xf>
    <xf numFmtId="0" fontId="41" fillId="12" borderId="20" xfId="0" applyFont="1" applyFill="1" applyBorder="1" applyAlignment="1">
      <alignment horizontal="center" vertical="center" wrapText="1" readingOrder="1"/>
    </xf>
    <xf numFmtId="0" fontId="41" fillId="12" borderId="21" xfId="0" applyFont="1" applyFill="1" applyBorder="1" applyAlignment="1">
      <alignment horizontal="center" vertical="center" wrapText="1" readingOrder="1"/>
    </xf>
    <xf numFmtId="0" fontId="41" fillId="12" borderId="22" xfId="0" applyFont="1" applyFill="1" applyBorder="1" applyAlignment="1">
      <alignment horizontal="center" vertical="center" wrapText="1" readingOrder="1"/>
    </xf>
    <xf numFmtId="0" fontId="41" fillId="12" borderId="23" xfId="0" applyFont="1" applyFill="1" applyBorder="1" applyAlignment="1">
      <alignment horizontal="center" vertical="center" wrapText="1" readingOrder="1"/>
    </xf>
    <xf numFmtId="0" fontId="41" fillId="12" borderId="0" xfId="0" applyFont="1" applyFill="1" applyAlignment="1">
      <alignment horizontal="center" vertical="center" wrapText="1" readingOrder="1"/>
    </xf>
    <xf numFmtId="0" fontId="41" fillId="12" borderId="24" xfId="0" applyFont="1" applyFill="1" applyBorder="1" applyAlignment="1">
      <alignment horizontal="center" vertical="center" wrapText="1" readingOrder="1"/>
    </xf>
    <xf numFmtId="0" fontId="40" fillId="0" borderId="0" xfId="0" applyFont="1" applyAlignment="1">
      <alignment horizontal="center" vertical="center" wrapText="1"/>
    </xf>
    <xf numFmtId="0" fontId="22" fillId="0" borderId="0" xfId="0" applyFont="1" applyAlignment="1">
      <alignment horizontal="center" vertical="center" wrapText="1"/>
    </xf>
    <xf numFmtId="0" fontId="18" fillId="10" borderId="0" xfId="0" applyFont="1" applyFill="1" applyAlignment="1">
      <alignment horizontal="center" vertical="center" wrapText="1" readingOrder="1"/>
    </xf>
    <xf numFmtId="0" fontId="18" fillId="10" borderId="12" xfId="0" applyFont="1" applyFill="1" applyBorder="1" applyAlignment="1">
      <alignment horizontal="center" vertical="center" textRotation="90" wrapText="1" readingOrder="1"/>
    </xf>
    <xf numFmtId="0" fontId="18" fillId="10" borderId="19" xfId="0" applyFont="1" applyFill="1" applyBorder="1" applyAlignment="1">
      <alignment horizontal="center" vertical="center" textRotation="90" wrapText="1" readingOrder="1"/>
    </xf>
    <xf numFmtId="0" fontId="18" fillId="10" borderId="13" xfId="0" applyFont="1" applyFill="1" applyBorder="1" applyAlignment="1">
      <alignment horizontal="center" vertical="center" textRotation="90" wrapText="1" readingOrder="1"/>
    </xf>
    <xf numFmtId="0" fontId="18" fillId="10" borderId="14" xfId="0" applyFont="1" applyFill="1" applyBorder="1" applyAlignment="1">
      <alignment horizontal="center" vertical="center" textRotation="90" wrapText="1" readingOrder="1"/>
    </xf>
    <xf numFmtId="0" fontId="18" fillId="10" borderId="0" xfId="0" applyFont="1" applyFill="1" applyAlignment="1">
      <alignment horizontal="center" vertical="center" textRotation="90" wrapText="1" readingOrder="1"/>
    </xf>
    <xf numFmtId="0" fontId="18" fillId="10" borderId="15" xfId="0" applyFont="1" applyFill="1" applyBorder="1" applyAlignment="1">
      <alignment horizontal="center" vertical="center" textRotation="90" wrapText="1" readingOrder="1"/>
    </xf>
    <xf numFmtId="0" fontId="18" fillId="10" borderId="16" xfId="0" applyFont="1" applyFill="1" applyBorder="1" applyAlignment="1">
      <alignment horizontal="center" vertical="center" textRotation="90" wrapText="1" readingOrder="1"/>
    </xf>
    <xf numFmtId="0" fontId="18" fillId="10" borderId="18" xfId="0" applyFont="1" applyFill="1" applyBorder="1" applyAlignment="1">
      <alignment horizontal="center" vertical="center" textRotation="90" wrapText="1" readingOrder="1"/>
    </xf>
    <xf numFmtId="0" fontId="18" fillId="10" borderId="17" xfId="0" applyFont="1" applyFill="1" applyBorder="1" applyAlignment="1">
      <alignment horizontal="center" vertical="center" textRotation="90" wrapText="1" readingOrder="1"/>
    </xf>
    <xf numFmtId="0" fontId="42" fillId="0" borderId="13" xfId="0" applyFont="1" applyBorder="1" applyAlignment="1">
      <alignment horizontal="center" vertical="center"/>
    </xf>
    <xf numFmtId="0" fontId="42" fillId="0" borderId="15" xfId="0" applyFont="1" applyBorder="1" applyAlignment="1">
      <alignment horizontal="center" vertical="center"/>
    </xf>
    <xf numFmtId="0" fontId="42" fillId="0" borderId="16" xfId="0" applyFont="1" applyBorder="1" applyAlignment="1">
      <alignment horizontal="center" vertical="center"/>
    </xf>
    <xf numFmtId="0" fontId="42" fillId="0" borderId="18" xfId="0" applyFont="1" applyBorder="1" applyAlignment="1">
      <alignment horizontal="center" vertical="center"/>
    </xf>
    <xf numFmtId="0" fontId="42" fillId="0" borderId="17" xfId="0" applyFont="1" applyBorder="1" applyAlignment="1">
      <alignment horizontal="center" vertical="center"/>
    </xf>
    <xf numFmtId="0" fontId="41" fillId="5" borderId="20" xfId="0" applyFont="1" applyFill="1" applyBorder="1" applyAlignment="1">
      <alignment horizontal="center" vertical="center" wrapText="1" readingOrder="1"/>
    </xf>
    <xf numFmtId="0" fontId="41" fillId="5" borderId="21" xfId="0" applyFont="1" applyFill="1" applyBorder="1" applyAlignment="1">
      <alignment horizontal="center" vertical="center" wrapText="1" readingOrder="1"/>
    </xf>
    <xf numFmtId="0" fontId="41" fillId="5" borderId="22" xfId="0" applyFont="1" applyFill="1" applyBorder="1" applyAlignment="1">
      <alignment horizontal="center" vertical="center" wrapText="1" readingOrder="1"/>
    </xf>
    <xf numFmtId="0" fontId="41" fillId="5" borderId="23" xfId="0" applyFont="1" applyFill="1" applyBorder="1" applyAlignment="1">
      <alignment horizontal="center" vertical="center" wrapText="1" readingOrder="1"/>
    </xf>
    <xf numFmtId="0" fontId="41" fillId="5" borderId="0" xfId="0" applyFont="1" applyFill="1" applyAlignment="1">
      <alignment horizontal="center" vertical="center" wrapText="1" readingOrder="1"/>
    </xf>
    <xf numFmtId="0" fontId="41" fillId="5" borderId="24" xfId="0" applyFont="1" applyFill="1" applyBorder="1" applyAlignment="1">
      <alignment horizontal="center" vertical="center" wrapText="1" readingOrder="1"/>
    </xf>
    <xf numFmtId="0" fontId="41" fillId="13" borderId="20" xfId="0" applyFont="1" applyFill="1" applyBorder="1" applyAlignment="1">
      <alignment horizontal="center" vertical="center" wrapText="1" readingOrder="1"/>
    </xf>
    <xf numFmtId="0" fontId="41" fillId="13" borderId="21" xfId="0" applyFont="1" applyFill="1" applyBorder="1" applyAlignment="1">
      <alignment horizontal="center" vertical="center" wrapText="1" readingOrder="1"/>
    </xf>
    <xf numFmtId="0" fontId="41" fillId="13" borderId="22" xfId="0" applyFont="1" applyFill="1" applyBorder="1" applyAlignment="1">
      <alignment horizontal="center" vertical="center" wrapText="1" readingOrder="1"/>
    </xf>
    <xf numFmtId="0" fontId="41" fillId="13" borderId="23" xfId="0" applyFont="1" applyFill="1" applyBorder="1" applyAlignment="1">
      <alignment horizontal="center" vertical="center" wrapText="1" readingOrder="1"/>
    </xf>
    <xf numFmtId="0" fontId="41" fillId="13" borderId="0" xfId="0" applyFont="1" applyFill="1" applyAlignment="1">
      <alignment horizontal="center" vertical="center" wrapText="1" readingOrder="1"/>
    </xf>
    <xf numFmtId="0" fontId="41" fillId="13" borderId="24" xfId="0" applyFont="1" applyFill="1" applyBorder="1" applyAlignment="1">
      <alignment horizontal="center" vertical="center" wrapText="1" readingOrder="1"/>
    </xf>
    <xf numFmtId="0" fontId="6" fillId="0" borderId="28" xfId="0" applyFont="1" applyBorder="1" applyAlignment="1">
      <alignment horizontal="left" vertical="center" wrapText="1"/>
    </xf>
    <xf numFmtId="0" fontId="6" fillId="0" borderId="9" xfId="0" applyFont="1" applyBorder="1" applyAlignment="1">
      <alignment horizontal="left" vertical="center" wrapText="1"/>
    </xf>
    <xf numFmtId="0" fontId="6" fillId="0" borderId="3" xfId="0" applyFont="1" applyBorder="1" applyAlignment="1">
      <alignment horizontal="left" vertical="center" wrapText="1"/>
    </xf>
    <xf numFmtId="0" fontId="6" fillId="0" borderId="30" xfId="0" applyFont="1" applyBorder="1" applyAlignment="1">
      <alignment horizontal="center" vertical="center"/>
    </xf>
    <xf numFmtId="0" fontId="6" fillId="0" borderId="81" xfId="0" applyFont="1" applyBorder="1" applyAlignment="1">
      <alignment horizontal="center" vertical="center"/>
    </xf>
    <xf numFmtId="0" fontId="6" fillId="0" borderId="32" xfId="0" applyFont="1" applyBorder="1" applyAlignment="1">
      <alignment horizontal="center" vertical="center"/>
    </xf>
    <xf numFmtId="14" fontId="48" fillId="0" borderId="4" xfId="0" applyNumberFormat="1" applyFont="1" applyBorder="1" applyAlignment="1" applyProtection="1">
      <alignment horizontal="center" vertical="center" wrapText="1"/>
      <protection locked="0"/>
    </xf>
    <xf numFmtId="14" fontId="48" fillId="0" borderId="8" xfId="0" applyNumberFormat="1" applyFont="1" applyBorder="1" applyAlignment="1" applyProtection="1">
      <alignment horizontal="center" vertical="center" wrapText="1"/>
      <protection locked="0"/>
    </xf>
    <xf numFmtId="14" fontId="48" fillId="0" borderId="5" xfId="0" applyNumberFormat="1" applyFont="1" applyBorder="1" applyAlignment="1" applyProtection="1">
      <alignment horizontal="center" vertical="center" wrapText="1"/>
      <protection locked="0"/>
    </xf>
    <xf numFmtId="0" fontId="6" fillId="0" borderId="4" xfId="0" applyFont="1" applyBorder="1" applyAlignment="1">
      <alignment horizontal="left" vertical="center" wrapText="1"/>
    </xf>
    <xf numFmtId="0" fontId="6" fillId="0" borderId="8" xfId="0" applyFont="1" applyBorder="1" applyAlignment="1">
      <alignment horizontal="left" vertical="center" wrapText="1"/>
    </xf>
    <xf numFmtId="0" fontId="6" fillId="0" borderId="5" xfId="0" applyFont="1" applyBorder="1" applyAlignment="1">
      <alignment horizontal="left" vertical="center" wrapText="1"/>
    </xf>
    <xf numFmtId="0" fontId="6" fillId="0" borderId="8" xfId="0" applyFont="1" applyBorder="1" applyAlignment="1">
      <alignment horizontal="center" vertical="center"/>
    </xf>
    <xf numFmtId="0" fontId="48" fillId="0" borderId="4" xfId="0" applyFont="1" applyBorder="1" applyAlignment="1">
      <alignment horizontal="center" vertical="center" wrapText="1"/>
    </xf>
    <xf numFmtId="0" fontId="48" fillId="0" borderId="8" xfId="0" applyFont="1" applyBorder="1" applyAlignment="1">
      <alignment horizontal="center" vertical="center" wrapText="1"/>
    </xf>
    <xf numFmtId="0" fontId="48" fillId="0" borderId="5" xfId="0" applyFont="1" applyBorder="1" applyAlignment="1">
      <alignment horizontal="center" vertical="center" wrapText="1"/>
    </xf>
    <xf numFmtId="0" fontId="48" fillId="0" borderId="4" xfId="0" applyFont="1" applyBorder="1" applyAlignment="1">
      <alignment horizontal="justify" vertical="center" wrapText="1"/>
    </xf>
    <xf numFmtId="0" fontId="48" fillId="0" borderId="8" xfId="0" applyFont="1" applyBorder="1" applyAlignment="1">
      <alignment horizontal="justify" vertical="center"/>
    </xf>
    <xf numFmtId="0" fontId="48" fillId="0" borderId="4" xfId="0" applyFont="1" applyBorder="1" applyAlignment="1" applyProtection="1">
      <alignment horizontal="center" vertical="center" wrapText="1"/>
      <protection locked="0"/>
    </xf>
    <xf numFmtId="0" fontId="48" fillId="0" borderId="8" xfId="0" applyFont="1" applyBorder="1" applyAlignment="1" applyProtection="1">
      <alignment horizontal="center" vertical="center" wrapText="1"/>
      <protection locked="0"/>
    </xf>
    <xf numFmtId="0" fontId="6" fillId="0" borderId="4" xfId="0" applyFont="1" applyBorder="1" applyAlignment="1" applyProtection="1">
      <alignment horizontal="center" vertical="center"/>
      <protection locked="0"/>
    </xf>
    <xf numFmtId="0" fontId="6" fillId="0" borderId="8" xfId="0" applyFont="1" applyBorder="1" applyAlignment="1" applyProtection="1">
      <alignment horizontal="center" vertical="center"/>
      <protection locked="0"/>
    </xf>
    <xf numFmtId="0" fontId="57" fillId="0" borderId="4" xfId="0" applyFont="1" applyBorder="1" applyAlignment="1" applyProtection="1">
      <alignment horizontal="center" vertical="center" wrapText="1"/>
      <protection hidden="1"/>
    </xf>
    <xf numFmtId="0" fontId="57" fillId="0" borderId="8" xfId="0" applyFont="1" applyBorder="1" applyAlignment="1" applyProtection="1">
      <alignment horizontal="center" vertical="center" wrapText="1"/>
      <protection hidden="1"/>
    </xf>
    <xf numFmtId="0" fontId="57" fillId="0" borderId="5" xfId="0" applyFont="1" applyBorder="1" applyAlignment="1" applyProtection="1">
      <alignment horizontal="center" vertical="center" wrapText="1"/>
      <protection hidden="1"/>
    </xf>
    <xf numFmtId="9" fontId="6" fillId="0" borderId="4" xfId="0" applyNumberFormat="1" applyFont="1" applyBorder="1" applyAlignment="1" applyProtection="1">
      <alignment horizontal="center" vertical="center" wrapText="1"/>
      <protection hidden="1"/>
    </xf>
    <xf numFmtId="9" fontId="6" fillId="0" borderId="8" xfId="0" applyNumberFormat="1" applyFont="1" applyBorder="1" applyAlignment="1" applyProtection="1">
      <alignment horizontal="center" vertical="center" wrapText="1"/>
      <protection hidden="1"/>
    </xf>
    <xf numFmtId="9" fontId="6" fillId="0" borderId="5" xfId="0" applyNumberFormat="1" applyFont="1" applyBorder="1" applyAlignment="1" applyProtection="1">
      <alignment horizontal="center" vertical="center" wrapText="1"/>
      <protection hidden="1"/>
    </xf>
    <xf numFmtId="9" fontId="6" fillId="0" borderId="4" xfId="0" applyNumberFormat="1" applyFont="1" applyBorder="1" applyAlignment="1" applyProtection="1">
      <alignment horizontal="center" vertical="center" wrapText="1"/>
      <protection locked="0"/>
    </xf>
    <xf numFmtId="9" fontId="6" fillId="0" borderId="8" xfId="0" applyNumberFormat="1" applyFont="1" applyBorder="1" applyAlignment="1" applyProtection="1">
      <alignment horizontal="center" vertical="center" wrapText="1"/>
      <protection locked="0"/>
    </xf>
    <xf numFmtId="0" fontId="57" fillId="0" borderId="4" xfId="0" applyFont="1" applyBorder="1" applyAlignment="1" applyProtection="1">
      <alignment horizontal="center" vertical="center"/>
      <protection hidden="1"/>
    </xf>
    <xf numFmtId="0" fontId="57" fillId="0" borderId="8" xfId="0" applyFont="1" applyBorder="1" applyAlignment="1" applyProtection="1">
      <alignment horizontal="center" vertical="center"/>
      <protection hidden="1"/>
    </xf>
    <xf numFmtId="0" fontId="57" fillId="0" borderId="5" xfId="0" applyFont="1" applyBorder="1" applyAlignment="1" applyProtection="1">
      <alignment horizontal="center" vertical="center"/>
      <protection hidden="1"/>
    </xf>
    <xf numFmtId="0" fontId="6" fillId="0" borderId="4" xfId="0" applyFont="1" applyBorder="1" applyAlignment="1">
      <alignment horizontal="center" vertical="center" wrapText="1"/>
    </xf>
    <xf numFmtId="0" fontId="6" fillId="0" borderId="8" xfId="0" applyFont="1" applyBorder="1" applyAlignment="1">
      <alignment horizontal="center" vertical="center" wrapText="1"/>
    </xf>
    <xf numFmtId="0" fontId="6" fillId="0" borderId="5" xfId="0" applyFont="1" applyBorder="1" applyAlignment="1">
      <alignment horizontal="center" vertical="center" wrapText="1"/>
    </xf>
    <xf numFmtId="0" fontId="6" fillId="0" borderId="4" xfId="0" applyFont="1" applyBorder="1" applyAlignment="1">
      <alignment horizontal="justify" vertical="center" wrapText="1"/>
    </xf>
    <xf numFmtId="0" fontId="6" fillId="0" borderId="8" xfId="0" applyFont="1" applyBorder="1" applyAlignment="1">
      <alignment horizontal="justify" vertical="center"/>
    </xf>
    <xf numFmtId="0" fontId="4" fillId="2" borderId="5"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2" xfId="0" applyFont="1" applyFill="1" applyBorder="1" applyAlignment="1">
      <alignment horizontal="center" vertical="center" textRotation="90" wrapText="1"/>
    </xf>
    <xf numFmtId="0" fontId="4" fillId="2" borderId="8" xfId="0" applyFont="1" applyFill="1" applyBorder="1" applyAlignment="1">
      <alignment horizontal="center" vertical="center" wrapText="1"/>
    </xf>
    <xf numFmtId="0" fontId="4" fillId="2" borderId="9"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9" xfId="0" applyFont="1" applyFill="1" applyBorder="1" applyAlignment="1">
      <alignment horizontal="center" vertical="center" wrapText="1"/>
    </xf>
    <xf numFmtId="0" fontId="4" fillId="2" borderId="2" xfId="0" applyFont="1" applyFill="1" applyBorder="1" applyAlignment="1">
      <alignment horizontal="center" vertical="center"/>
    </xf>
    <xf numFmtId="0" fontId="4" fillId="2" borderId="4" xfId="0" applyFont="1" applyFill="1" applyBorder="1" applyAlignment="1">
      <alignment horizontal="center" vertical="center" wrapText="1"/>
    </xf>
    <xf numFmtId="0" fontId="24" fillId="2" borderId="28" xfId="0" applyFont="1" applyFill="1" applyBorder="1" applyAlignment="1">
      <alignment horizontal="center" vertical="center" wrapText="1"/>
    </xf>
    <xf numFmtId="0" fontId="24" fillId="2" borderId="29" xfId="0" applyFont="1" applyFill="1" applyBorder="1" applyAlignment="1">
      <alignment horizontal="center" vertical="center"/>
    </xf>
    <xf numFmtId="0" fontId="24" fillId="2" borderId="30" xfId="0" applyFont="1" applyFill="1" applyBorder="1" applyAlignment="1">
      <alignment horizontal="center" vertical="center"/>
    </xf>
    <xf numFmtId="0" fontId="24" fillId="2" borderId="3" xfId="0" applyFont="1" applyFill="1" applyBorder="1" applyAlignment="1">
      <alignment horizontal="center" vertical="center"/>
    </xf>
    <xf numFmtId="0" fontId="24" fillId="2" borderId="31" xfId="0" applyFont="1" applyFill="1" applyBorder="1" applyAlignment="1">
      <alignment horizontal="center" vertical="center"/>
    </xf>
    <xf numFmtId="0" fontId="24" fillId="2" borderId="32"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4" xfId="0" applyFont="1" applyFill="1" applyBorder="1" applyAlignment="1">
      <alignment horizontal="center" vertical="center" textRotation="90" wrapText="1"/>
    </xf>
    <xf numFmtId="0" fontId="4" fillId="2" borderId="5" xfId="0" applyFont="1" applyFill="1" applyBorder="1" applyAlignment="1">
      <alignment horizontal="center" vertical="center" textRotation="90" wrapText="1"/>
    </xf>
    <xf numFmtId="0" fontId="25" fillId="2" borderId="4" xfId="0" applyFont="1" applyFill="1" applyBorder="1" applyAlignment="1">
      <alignment horizontal="center" vertical="center" textRotation="90"/>
    </xf>
    <xf numFmtId="0" fontId="25" fillId="2" borderId="5" xfId="0" applyFont="1" applyFill="1" applyBorder="1" applyAlignment="1">
      <alignment horizontal="center" vertical="center" textRotation="90"/>
    </xf>
    <xf numFmtId="0" fontId="4" fillId="2" borderId="5" xfId="0" applyFont="1" applyFill="1" applyBorder="1" applyAlignment="1">
      <alignment horizontal="center" vertical="center"/>
    </xf>
    <xf numFmtId="0" fontId="6" fillId="0" borderId="4" xfId="0" applyFont="1" applyBorder="1" applyAlignment="1">
      <alignment horizontal="center" vertical="center"/>
    </xf>
    <xf numFmtId="0" fontId="6" fillId="0" borderId="8" xfId="0" applyFont="1" applyBorder="1" applyAlignment="1">
      <alignment horizontal="justify" vertical="center" wrapText="1"/>
    </xf>
    <xf numFmtId="0" fontId="6" fillId="0" borderId="4" xfId="0" applyFont="1" applyBorder="1" applyAlignment="1" applyProtection="1">
      <alignment horizontal="center" vertical="center" wrapText="1"/>
      <protection locked="0"/>
    </xf>
    <xf numFmtId="0" fontId="6" fillId="0" borderId="8" xfId="0" applyFont="1" applyBorder="1" applyAlignment="1" applyProtection="1">
      <alignment horizontal="center" vertical="center" wrapText="1"/>
      <protection locked="0"/>
    </xf>
    <xf numFmtId="0" fontId="6" fillId="0" borderId="4" xfId="0" quotePrefix="1" applyFont="1" applyBorder="1" applyAlignment="1" applyProtection="1">
      <alignment horizontal="center" vertical="center" wrapText="1"/>
      <protection locked="0"/>
    </xf>
    <xf numFmtId="0" fontId="6" fillId="3" borderId="4" xfId="0" applyFont="1" applyFill="1" applyBorder="1" applyAlignment="1" applyProtection="1">
      <alignment horizontal="center" vertical="center" wrapText="1"/>
      <protection locked="0"/>
    </xf>
    <xf numFmtId="0" fontId="6" fillId="3" borderId="8" xfId="0" applyFont="1" applyFill="1" applyBorder="1" applyAlignment="1" applyProtection="1">
      <alignment horizontal="center" vertical="center" wrapText="1"/>
      <protection locked="0"/>
    </xf>
    <xf numFmtId="0" fontId="48" fillId="0" borderId="4" xfId="0" applyFont="1" applyBorder="1" applyAlignment="1" applyProtection="1">
      <alignment horizontal="center" vertical="center"/>
      <protection locked="0"/>
    </xf>
    <xf numFmtId="0" fontId="48" fillId="0" borderId="8" xfId="0" applyFont="1" applyBorder="1" applyAlignment="1" applyProtection="1">
      <alignment horizontal="center" vertical="center"/>
      <protection locked="0"/>
    </xf>
    <xf numFmtId="0" fontId="52" fillId="0" borderId="4" xfId="0" applyFont="1" applyBorder="1" applyAlignment="1" applyProtection="1">
      <alignment horizontal="center" vertical="center" wrapText="1"/>
      <protection hidden="1"/>
    </xf>
    <xf numFmtId="0" fontId="52" fillId="0" borderId="8" xfId="0" applyFont="1" applyBorder="1" applyAlignment="1" applyProtection="1">
      <alignment horizontal="center" vertical="center" wrapText="1"/>
      <protection hidden="1"/>
    </xf>
    <xf numFmtId="0" fontId="52" fillId="0" borderId="5" xfId="0" applyFont="1" applyBorder="1" applyAlignment="1" applyProtection="1">
      <alignment horizontal="center" vertical="center" wrapText="1"/>
      <protection hidden="1"/>
    </xf>
    <xf numFmtId="9" fontId="48" fillId="0" borderId="4" xfId="0" applyNumberFormat="1" applyFont="1" applyBorder="1" applyAlignment="1" applyProtection="1">
      <alignment horizontal="center" vertical="center" wrapText="1"/>
      <protection hidden="1"/>
    </xf>
    <xf numFmtId="9" fontId="48" fillId="0" borderId="8" xfId="0" applyNumberFormat="1" applyFont="1" applyBorder="1" applyAlignment="1" applyProtection="1">
      <alignment horizontal="center" vertical="center" wrapText="1"/>
      <protection hidden="1"/>
    </xf>
    <xf numFmtId="9" fontId="48" fillId="0" borderId="5" xfId="0" applyNumberFormat="1" applyFont="1" applyBorder="1" applyAlignment="1" applyProtection="1">
      <alignment horizontal="center" vertical="center" wrapText="1"/>
      <protection hidden="1"/>
    </xf>
    <xf numFmtId="9" fontId="48" fillId="0" borderId="4" xfId="0" applyNumberFormat="1" applyFont="1" applyBorder="1" applyAlignment="1" applyProtection="1">
      <alignment horizontal="center" vertical="center" wrapText="1"/>
      <protection locked="0"/>
    </xf>
    <xf numFmtId="9" fontId="48" fillId="0" borderId="8" xfId="0" applyNumberFormat="1" applyFont="1" applyBorder="1" applyAlignment="1" applyProtection="1">
      <alignment horizontal="center" vertical="center" wrapText="1"/>
      <protection locked="0"/>
    </xf>
    <xf numFmtId="0" fontId="52" fillId="0" borderId="4" xfId="0" applyFont="1" applyBorder="1" applyAlignment="1" applyProtection="1">
      <alignment horizontal="center" vertical="center"/>
      <protection hidden="1"/>
    </xf>
    <xf numFmtId="0" fontId="52" fillId="0" borderId="8" xfId="0" applyFont="1" applyBorder="1" applyAlignment="1" applyProtection="1">
      <alignment horizontal="center" vertical="center"/>
      <protection hidden="1"/>
    </xf>
    <xf numFmtId="0" fontId="52" fillId="0" borderId="5" xfId="0" applyFont="1" applyBorder="1" applyAlignment="1" applyProtection="1">
      <alignment horizontal="center" vertical="center"/>
      <protection hidden="1"/>
    </xf>
    <xf numFmtId="0" fontId="6" fillId="3" borderId="4" xfId="0" applyFont="1" applyFill="1" applyBorder="1" applyAlignment="1">
      <alignment horizontal="justify" vertical="center" wrapText="1"/>
    </xf>
    <xf numFmtId="0" fontId="6" fillId="3" borderId="8" xfId="0" applyFont="1" applyFill="1" applyBorder="1" applyAlignment="1">
      <alignment horizontal="justify" vertical="center" wrapText="1"/>
    </xf>
    <xf numFmtId="0" fontId="6" fillId="3" borderId="8" xfId="0" applyFont="1" applyFill="1" applyBorder="1" applyAlignment="1">
      <alignment horizontal="justify" vertical="center"/>
    </xf>
    <xf numFmtId="0" fontId="6" fillId="3" borderId="4" xfId="0" applyFont="1" applyFill="1" applyBorder="1" applyAlignment="1">
      <alignment horizontal="center" vertical="center" wrapText="1"/>
    </xf>
    <xf numFmtId="0" fontId="6" fillId="3" borderId="8"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6" fillId="0" borderId="5" xfId="0" applyFont="1" applyBorder="1" applyAlignment="1">
      <alignment horizontal="justify" vertical="center" wrapText="1"/>
    </xf>
    <xf numFmtId="0" fontId="48" fillId="3" borderId="4" xfId="0" applyFont="1" applyFill="1" applyBorder="1" applyAlignment="1" applyProtection="1">
      <alignment horizontal="center" vertical="center" wrapText="1"/>
      <protection locked="0"/>
    </xf>
    <xf numFmtId="0" fontId="48" fillId="3" borderId="8" xfId="0" applyFont="1" applyFill="1" applyBorder="1" applyAlignment="1" applyProtection="1">
      <alignment horizontal="center" vertical="center" wrapText="1"/>
      <protection locked="0"/>
    </xf>
    <xf numFmtId="0" fontId="6" fillId="3" borderId="4" xfId="0" applyFont="1" applyFill="1" applyBorder="1" applyAlignment="1" applyProtection="1">
      <alignment horizontal="center" vertical="center"/>
      <protection locked="0"/>
    </xf>
    <xf numFmtId="0" fontId="6" fillId="3" borderId="8" xfId="0" applyFont="1" applyFill="1" applyBorder="1" applyAlignment="1" applyProtection="1">
      <alignment horizontal="center" vertical="center"/>
      <protection locked="0"/>
    </xf>
    <xf numFmtId="0" fontId="57" fillId="3" borderId="4" xfId="0" applyFont="1" applyFill="1" applyBorder="1" applyAlignment="1" applyProtection="1">
      <alignment horizontal="center" vertical="center" wrapText="1"/>
      <protection hidden="1"/>
    </xf>
    <xf numFmtId="0" fontId="57" fillId="3" borderId="8" xfId="0" applyFont="1" applyFill="1" applyBorder="1" applyAlignment="1" applyProtection="1">
      <alignment horizontal="center" vertical="center" wrapText="1"/>
      <protection hidden="1"/>
    </xf>
    <xf numFmtId="0" fontId="57" fillId="3" borderId="5" xfId="0" applyFont="1" applyFill="1" applyBorder="1" applyAlignment="1" applyProtection="1">
      <alignment horizontal="center" vertical="center" wrapText="1"/>
      <protection hidden="1"/>
    </xf>
    <xf numFmtId="9" fontId="6" fillId="3" borderId="4" xfId="0" applyNumberFormat="1" applyFont="1" applyFill="1" applyBorder="1" applyAlignment="1" applyProtection="1">
      <alignment horizontal="center" vertical="center" wrapText="1"/>
      <protection hidden="1"/>
    </xf>
    <xf numFmtId="9" fontId="6" fillId="3" borderId="8" xfId="0" applyNumberFormat="1" applyFont="1" applyFill="1" applyBorder="1" applyAlignment="1" applyProtection="1">
      <alignment horizontal="center" vertical="center" wrapText="1"/>
      <protection hidden="1"/>
    </xf>
    <xf numFmtId="9" fontId="6" fillId="3" borderId="5" xfId="0" applyNumberFormat="1" applyFont="1" applyFill="1" applyBorder="1" applyAlignment="1" applyProtection="1">
      <alignment horizontal="center" vertical="center" wrapText="1"/>
      <protection hidden="1"/>
    </xf>
    <xf numFmtId="9" fontId="6" fillId="3" borderId="4" xfId="0" applyNumberFormat="1" applyFont="1" applyFill="1" applyBorder="1" applyAlignment="1" applyProtection="1">
      <alignment horizontal="center" vertical="center" wrapText="1"/>
      <protection locked="0"/>
    </xf>
    <xf numFmtId="9" fontId="6" fillId="3" borderId="8" xfId="0" applyNumberFormat="1" applyFont="1" applyFill="1" applyBorder="1" applyAlignment="1" applyProtection="1">
      <alignment horizontal="center" vertical="center" wrapText="1"/>
      <protection locked="0"/>
    </xf>
    <xf numFmtId="0" fontId="57" fillId="3" borderId="4" xfId="0" applyFont="1" applyFill="1" applyBorder="1" applyAlignment="1" applyProtection="1">
      <alignment horizontal="center" vertical="center"/>
      <protection hidden="1"/>
    </xf>
    <xf numFmtId="0" fontId="57" fillId="3" borderId="8" xfId="0" applyFont="1" applyFill="1" applyBorder="1" applyAlignment="1" applyProtection="1">
      <alignment horizontal="center" vertical="center"/>
      <protection hidden="1"/>
    </xf>
    <xf numFmtId="0" fontId="57" fillId="3" borderId="5" xfId="0" applyFont="1" applyFill="1" applyBorder="1" applyAlignment="1" applyProtection="1">
      <alignment horizontal="center" vertical="center"/>
      <protection hidden="1"/>
    </xf>
    <xf numFmtId="0" fontId="6" fillId="3" borderId="4" xfId="0" quotePrefix="1" applyFont="1" applyFill="1" applyBorder="1" applyAlignment="1" applyProtection="1">
      <alignment horizontal="center" vertical="center" wrapText="1"/>
      <protection locked="0"/>
    </xf>
    <xf numFmtId="9" fontId="6" fillId="3" borderId="5" xfId="0" applyNumberFormat="1" applyFont="1" applyFill="1" applyBorder="1" applyAlignment="1" applyProtection="1">
      <alignment horizontal="center" vertical="center" wrapText="1"/>
      <protection locked="0"/>
    </xf>
    <xf numFmtId="0" fontId="52" fillId="3" borderId="4" xfId="0" applyFont="1" applyFill="1" applyBorder="1" applyAlignment="1" applyProtection="1">
      <alignment horizontal="center" vertical="center" wrapText="1"/>
      <protection hidden="1"/>
    </xf>
    <xf numFmtId="0" fontId="6" fillId="3" borderId="5" xfId="0" applyFont="1" applyFill="1" applyBorder="1" applyAlignment="1" applyProtection="1">
      <alignment horizontal="center" vertical="center"/>
      <protection locked="0"/>
    </xf>
    <xf numFmtId="0" fontId="6" fillId="3" borderId="4" xfId="0" applyFont="1" applyFill="1" applyBorder="1" applyAlignment="1">
      <alignment horizontal="center" vertical="center"/>
    </xf>
    <xf numFmtId="0" fontId="6" fillId="3" borderId="8" xfId="0" applyFont="1" applyFill="1" applyBorder="1" applyAlignment="1">
      <alignment horizontal="center" vertical="center"/>
    </xf>
    <xf numFmtId="0" fontId="6" fillId="3" borderId="5" xfId="0" applyFont="1" applyFill="1" applyBorder="1" applyAlignment="1">
      <alignment horizontal="center" vertical="center"/>
    </xf>
    <xf numFmtId="0" fontId="6" fillId="3" borderId="5" xfId="0" applyFont="1" applyFill="1" applyBorder="1" applyAlignment="1" applyProtection="1">
      <alignment horizontal="center" vertical="center" wrapText="1"/>
      <protection locked="0"/>
    </xf>
    <xf numFmtId="0" fontId="48" fillId="3" borderId="5" xfId="0" applyFont="1" applyFill="1" applyBorder="1" applyAlignment="1" applyProtection="1">
      <alignment horizontal="center" vertical="center" wrapText="1"/>
      <protection locked="0"/>
    </xf>
    <xf numFmtId="0" fontId="20" fillId="11" borderId="14" xfId="0" applyFont="1" applyFill="1" applyBorder="1" applyAlignment="1" applyProtection="1">
      <alignment horizontal="center" vertical="center" wrapText="1" readingOrder="1"/>
      <protection hidden="1"/>
    </xf>
    <xf numFmtId="0" fontId="20" fillId="11" borderId="0" xfId="0" applyFont="1" applyFill="1" applyAlignment="1" applyProtection="1">
      <alignment horizontal="center" vertical="center" wrapText="1" readingOrder="1"/>
      <protection hidden="1"/>
    </xf>
    <xf numFmtId="0" fontId="20" fillId="5" borderId="14" xfId="0" applyFont="1" applyFill="1" applyBorder="1" applyAlignment="1" applyProtection="1">
      <alignment horizontal="center" vertical="center" wrapText="1" readingOrder="1"/>
      <protection hidden="1"/>
    </xf>
    <xf numFmtId="0" fontId="20" fillId="5" borderId="0" xfId="0" applyFont="1" applyFill="1" applyAlignment="1" applyProtection="1">
      <alignment horizontal="center" vertical="center" wrapText="1" readingOrder="1"/>
      <protection hidden="1"/>
    </xf>
    <xf numFmtId="0" fontId="20" fillId="5" borderId="16" xfId="0" applyFont="1" applyFill="1" applyBorder="1" applyAlignment="1" applyProtection="1">
      <alignment horizontal="center" vertical="center" wrapText="1" readingOrder="1"/>
      <protection hidden="1"/>
    </xf>
    <xf numFmtId="0" fontId="20" fillId="5" borderId="18" xfId="0" applyFont="1" applyFill="1" applyBorder="1" applyAlignment="1" applyProtection="1">
      <alignment horizontal="center" vertical="center" wrapText="1" readingOrder="1"/>
      <protection hidden="1"/>
    </xf>
    <xf numFmtId="0" fontId="20" fillId="5" borderId="12" xfId="0" applyFont="1" applyFill="1" applyBorder="1" applyAlignment="1" applyProtection="1">
      <alignment horizontal="center" vertical="center" wrapText="1" readingOrder="1"/>
      <protection hidden="1"/>
    </xf>
    <xf numFmtId="0" fontId="20" fillId="5" borderId="19" xfId="0" applyFont="1" applyFill="1" applyBorder="1" applyAlignment="1" applyProtection="1">
      <alignment horizontal="center" vertical="center" wrapText="1" readingOrder="1"/>
      <protection hidden="1"/>
    </xf>
    <xf numFmtId="0" fontId="20" fillId="13" borderId="14" xfId="0" applyFont="1" applyFill="1" applyBorder="1" applyAlignment="1" applyProtection="1">
      <alignment horizontal="center" vertical="center" wrapText="1" readingOrder="1"/>
      <protection hidden="1"/>
    </xf>
    <xf numFmtId="0" fontId="20" fillId="13" borderId="0" xfId="0" applyFont="1" applyFill="1" applyAlignment="1" applyProtection="1">
      <alignment horizontal="center" vertical="center" wrapText="1" readingOrder="1"/>
      <protection hidden="1"/>
    </xf>
    <xf numFmtId="0" fontId="20" fillId="13" borderId="16" xfId="0" applyFont="1" applyFill="1" applyBorder="1" applyAlignment="1" applyProtection="1">
      <alignment horizontal="center" vertical="center" wrapText="1" readingOrder="1"/>
      <protection hidden="1"/>
    </xf>
    <xf numFmtId="0" fontId="20" fillId="13" borderId="18" xfId="0" applyFont="1" applyFill="1" applyBorder="1" applyAlignment="1" applyProtection="1">
      <alignment horizontal="center" vertical="center" wrapText="1" readingOrder="1"/>
      <protection hidden="1"/>
    </xf>
    <xf numFmtId="0" fontId="20" fillId="13" borderId="15" xfId="0" applyFont="1" applyFill="1" applyBorder="1" applyAlignment="1" applyProtection="1">
      <alignment horizontal="center" vertical="center" wrapText="1" readingOrder="1"/>
      <protection hidden="1"/>
    </xf>
    <xf numFmtId="0" fontId="20" fillId="13" borderId="17" xfId="0" applyFont="1" applyFill="1" applyBorder="1" applyAlignment="1" applyProtection="1">
      <alignment horizontal="center" vertical="center" wrapText="1" readingOrder="1"/>
      <protection hidden="1"/>
    </xf>
    <xf numFmtId="0" fontId="20" fillId="13" borderId="19" xfId="0" applyFont="1" applyFill="1" applyBorder="1" applyAlignment="1" applyProtection="1">
      <alignment horizontal="center" vertical="center" wrapText="1" readingOrder="1"/>
      <protection hidden="1"/>
    </xf>
    <xf numFmtId="0" fontId="24" fillId="0" borderId="0" xfId="0" applyFont="1" applyAlignment="1">
      <alignment horizontal="center" vertical="center" wrapText="1"/>
    </xf>
    <xf numFmtId="0" fontId="17" fillId="0" borderId="12" xfId="0" applyFont="1" applyBorder="1" applyAlignment="1">
      <alignment horizontal="center" vertical="center" wrapText="1"/>
    </xf>
    <xf numFmtId="0" fontId="17" fillId="0" borderId="19" xfId="0" applyFont="1" applyBorder="1" applyAlignment="1">
      <alignment horizontal="center" vertical="center"/>
    </xf>
    <xf numFmtId="0" fontId="17" fillId="0" borderId="14" xfId="0" applyFont="1" applyBorder="1" applyAlignment="1">
      <alignment horizontal="center" vertical="center"/>
    </xf>
    <xf numFmtId="0" fontId="17" fillId="0" borderId="0" xfId="0" applyFont="1" applyAlignment="1">
      <alignment horizontal="center" vertical="center"/>
    </xf>
    <xf numFmtId="0" fontId="17" fillId="0" borderId="16" xfId="0" applyFont="1" applyBorder="1" applyAlignment="1">
      <alignment horizontal="center" vertical="center"/>
    </xf>
    <xf numFmtId="0" fontId="17" fillId="0" borderId="18" xfId="0" applyFont="1" applyBorder="1" applyAlignment="1">
      <alignment horizontal="center" vertical="center"/>
    </xf>
    <xf numFmtId="0" fontId="20" fillId="11" borderId="12" xfId="0" applyFont="1" applyFill="1" applyBorder="1" applyAlignment="1" applyProtection="1">
      <alignment horizontal="center" vertical="center" wrapText="1" readingOrder="1"/>
      <protection hidden="1"/>
    </xf>
    <xf numFmtId="0" fontId="20" fillId="11" borderId="19" xfId="0" applyFont="1" applyFill="1" applyBorder="1" applyAlignment="1" applyProtection="1">
      <alignment horizontal="center" vertical="center" wrapText="1" readingOrder="1"/>
      <protection hidden="1"/>
    </xf>
    <xf numFmtId="0" fontId="20" fillId="13" borderId="12" xfId="0" applyFont="1" applyFill="1" applyBorder="1" applyAlignment="1" applyProtection="1">
      <alignment horizontal="center" vertical="center" wrapText="1" readingOrder="1"/>
      <protection hidden="1"/>
    </xf>
    <xf numFmtId="0" fontId="20" fillId="13" borderId="13" xfId="0" applyFont="1" applyFill="1" applyBorder="1" applyAlignment="1" applyProtection="1">
      <alignment horizontal="center" vertical="center" wrapText="1" readingOrder="1"/>
      <protection hidden="1"/>
    </xf>
    <xf numFmtId="0" fontId="20" fillId="12" borderId="0" xfId="0" applyFont="1" applyFill="1" applyAlignment="1" applyProtection="1">
      <alignment horizontal="center" vertical="center" wrapText="1" readingOrder="1"/>
      <protection hidden="1"/>
    </xf>
    <xf numFmtId="0" fontId="20" fillId="12" borderId="15" xfId="0" applyFont="1" applyFill="1" applyBorder="1" applyAlignment="1" applyProtection="1">
      <alignment horizontal="center" vertical="center" wrapText="1" readingOrder="1"/>
      <protection hidden="1"/>
    </xf>
    <xf numFmtId="0" fontId="20" fillId="12" borderId="14" xfId="0" applyFont="1" applyFill="1" applyBorder="1" applyAlignment="1" applyProtection="1">
      <alignment horizontal="center" vertical="center" wrapText="1" readingOrder="1"/>
      <protection hidden="1"/>
    </xf>
    <xf numFmtId="0" fontId="20" fillId="12" borderId="16" xfId="0" applyFont="1" applyFill="1" applyBorder="1" applyAlignment="1" applyProtection="1">
      <alignment horizontal="center" vertical="center" wrapText="1" readingOrder="1"/>
      <protection hidden="1"/>
    </xf>
    <xf numFmtId="0" fontId="20" fillId="12" borderId="18" xfId="0" applyFont="1" applyFill="1" applyBorder="1" applyAlignment="1" applyProtection="1">
      <alignment horizontal="center" vertical="center" wrapText="1" readingOrder="1"/>
      <protection hidden="1"/>
    </xf>
    <xf numFmtId="0" fontId="20" fillId="12" borderId="17" xfId="0" applyFont="1" applyFill="1" applyBorder="1" applyAlignment="1" applyProtection="1">
      <alignment horizontal="center" vertical="center" wrapText="1" readingOrder="1"/>
      <protection hidden="1"/>
    </xf>
    <xf numFmtId="0" fontId="20" fillId="12" borderId="12" xfId="0" applyFont="1" applyFill="1" applyBorder="1" applyAlignment="1" applyProtection="1">
      <alignment horizontal="center" vertical="center" wrapText="1" readingOrder="1"/>
      <protection hidden="1"/>
    </xf>
    <xf numFmtId="0" fontId="20" fillId="12" borderId="19" xfId="0" applyFont="1" applyFill="1" applyBorder="1" applyAlignment="1" applyProtection="1">
      <alignment horizontal="center" vertical="center" wrapText="1" readingOrder="1"/>
      <protection hidden="1"/>
    </xf>
    <xf numFmtId="0" fontId="20" fillId="12" borderId="13" xfId="0" applyFont="1" applyFill="1" applyBorder="1" applyAlignment="1" applyProtection="1">
      <alignment horizontal="center" vertical="center" wrapText="1" readingOrder="1"/>
      <protection hidden="1"/>
    </xf>
    <xf numFmtId="0" fontId="20" fillId="11" borderId="18" xfId="0" applyFont="1" applyFill="1" applyBorder="1" applyAlignment="1" applyProtection="1">
      <alignment horizontal="center" vertical="center" wrapText="1" readingOrder="1"/>
      <protection hidden="1"/>
    </xf>
    <xf numFmtId="0" fontId="20" fillId="11" borderId="15" xfId="0" applyFont="1" applyFill="1" applyBorder="1" applyAlignment="1" applyProtection="1">
      <alignment horizontal="center" vertical="center" wrapText="1" readingOrder="1"/>
      <protection hidden="1"/>
    </xf>
    <xf numFmtId="0" fontId="20" fillId="11" borderId="16" xfId="0" applyFont="1" applyFill="1" applyBorder="1" applyAlignment="1" applyProtection="1">
      <alignment horizontal="center" vertical="center" wrapText="1" readingOrder="1"/>
      <protection hidden="1"/>
    </xf>
    <xf numFmtId="0" fontId="20" fillId="11" borderId="17" xfId="0" applyFont="1" applyFill="1" applyBorder="1" applyAlignment="1" applyProtection="1">
      <alignment horizontal="center" vertical="center" wrapText="1" readingOrder="1"/>
      <protection hidden="1"/>
    </xf>
    <xf numFmtId="0" fontId="20" fillId="11" borderId="13" xfId="0" applyFont="1" applyFill="1" applyBorder="1" applyAlignment="1" applyProtection="1">
      <alignment horizontal="center" vertical="center" wrapText="1" readingOrder="1"/>
      <protection hidden="1"/>
    </xf>
    <xf numFmtId="0" fontId="17" fillId="0" borderId="14" xfId="0" applyFont="1" applyBorder="1" applyAlignment="1">
      <alignment horizontal="center" vertical="center" wrapText="1"/>
    </xf>
    <xf numFmtId="0" fontId="17" fillId="0" borderId="0" xfId="0" applyFont="1" applyAlignment="1">
      <alignment horizontal="center" vertical="center" wrapText="1"/>
    </xf>
    <xf numFmtId="0" fontId="17" fillId="0" borderId="15" xfId="0" applyFont="1" applyBorder="1" applyAlignment="1">
      <alignment horizontal="center" vertical="center"/>
    </xf>
    <xf numFmtId="0" fontId="17" fillId="0" borderId="17" xfId="0" applyFont="1" applyBorder="1" applyAlignment="1">
      <alignment horizontal="center" vertical="center"/>
    </xf>
    <xf numFmtId="0" fontId="20" fillId="5" borderId="13" xfId="0" applyFont="1" applyFill="1" applyBorder="1" applyAlignment="1" applyProtection="1">
      <alignment horizontal="center" vertical="center" wrapText="1" readingOrder="1"/>
      <protection hidden="1"/>
    </xf>
    <xf numFmtId="0" fontId="20" fillId="5" borderId="15" xfId="0" applyFont="1" applyFill="1" applyBorder="1" applyAlignment="1" applyProtection="1">
      <alignment horizontal="center" vertical="center" wrapText="1" readingOrder="1"/>
      <protection hidden="1"/>
    </xf>
    <xf numFmtId="0" fontId="21" fillId="12" borderId="20" xfId="0" applyFont="1" applyFill="1" applyBorder="1" applyAlignment="1">
      <alignment horizontal="center" vertical="center" wrapText="1" readingOrder="1"/>
    </xf>
    <xf numFmtId="0" fontId="21" fillId="12" borderId="21" xfId="0" applyFont="1" applyFill="1" applyBorder="1" applyAlignment="1">
      <alignment horizontal="center" vertical="center" wrapText="1" readingOrder="1"/>
    </xf>
    <xf numFmtId="0" fontId="21" fillId="12" borderId="22" xfId="0" applyFont="1" applyFill="1" applyBorder="1" applyAlignment="1">
      <alignment horizontal="center" vertical="center" wrapText="1" readingOrder="1"/>
    </xf>
    <xf numFmtId="0" fontId="21" fillId="12" borderId="23" xfId="0" applyFont="1" applyFill="1" applyBorder="1" applyAlignment="1">
      <alignment horizontal="center" vertical="center" wrapText="1" readingOrder="1"/>
    </xf>
    <xf numFmtId="0" fontId="21" fillId="12" borderId="0" xfId="0" applyFont="1" applyFill="1" applyAlignment="1">
      <alignment horizontal="center" vertical="center" wrapText="1" readingOrder="1"/>
    </xf>
    <xf numFmtId="0" fontId="21" fillId="12" borderId="24" xfId="0" applyFont="1" applyFill="1" applyBorder="1" applyAlignment="1">
      <alignment horizontal="center" vertical="center" wrapText="1" readingOrder="1"/>
    </xf>
    <xf numFmtId="0" fontId="21" fillId="12" borderId="25" xfId="0" applyFont="1" applyFill="1" applyBorder="1" applyAlignment="1">
      <alignment horizontal="center" vertical="center" wrapText="1" readingOrder="1"/>
    </xf>
    <xf numFmtId="0" fontId="21" fillId="12" borderId="26" xfId="0" applyFont="1" applyFill="1" applyBorder="1" applyAlignment="1">
      <alignment horizontal="center" vertical="center" wrapText="1" readingOrder="1"/>
    </xf>
    <xf numFmtId="0" fontId="21" fillId="12" borderId="27" xfId="0" applyFont="1" applyFill="1" applyBorder="1" applyAlignment="1">
      <alignment horizontal="center" vertical="center" wrapText="1" readingOrder="1"/>
    </xf>
    <xf numFmtId="0" fontId="21" fillId="11" borderId="20" xfId="0" applyFont="1" applyFill="1" applyBorder="1" applyAlignment="1">
      <alignment horizontal="center" vertical="center" wrapText="1" readingOrder="1"/>
    </xf>
    <xf numFmtId="0" fontId="21" fillId="11" borderId="21" xfId="0" applyFont="1" applyFill="1" applyBorder="1" applyAlignment="1">
      <alignment horizontal="center" vertical="center" wrapText="1" readingOrder="1"/>
    </xf>
    <xf numFmtId="0" fontId="21" fillId="11" borderId="22" xfId="0" applyFont="1" applyFill="1" applyBorder="1" applyAlignment="1">
      <alignment horizontal="center" vertical="center" wrapText="1" readingOrder="1"/>
    </xf>
    <xf numFmtId="0" fontId="21" fillId="11" borderId="23" xfId="0" applyFont="1" applyFill="1" applyBorder="1" applyAlignment="1">
      <alignment horizontal="center" vertical="center" wrapText="1" readingOrder="1"/>
    </xf>
    <xf numFmtId="0" fontId="21" fillId="11" borderId="0" xfId="0" applyFont="1" applyFill="1" applyAlignment="1">
      <alignment horizontal="center" vertical="center" wrapText="1" readingOrder="1"/>
    </xf>
    <xf numFmtId="0" fontId="21" fillId="11" borderId="24" xfId="0" applyFont="1" applyFill="1" applyBorder="1" applyAlignment="1">
      <alignment horizontal="center" vertical="center" wrapText="1" readingOrder="1"/>
    </xf>
    <xf numFmtId="0" fontId="21" fillId="11" borderId="25" xfId="0" applyFont="1" applyFill="1" applyBorder="1" applyAlignment="1">
      <alignment horizontal="center" vertical="center" wrapText="1" readingOrder="1"/>
    </xf>
    <xf numFmtId="0" fontId="21" fillId="11" borderId="26" xfId="0" applyFont="1" applyFill="1" applyBorder="1" applyAlignment="1">
      <alignment horizontal="center" vertical="center" wrapText="1" readingOrder="1"/>
    </xf>
    <xf numFmtId="0" fontId="21" fillId="11" borderId="27" xfId="0" applyFont="1" applyFill="1" applyBorder="1" applyAlignment="1">
      <alignment horizontal="center" vertical="center" wrapText="1" readingOrder="1"/>
    </xf>
    <xf numFmtId="0" fontId="21" fillId="13" borderId="20" xfId="0" applyFont="1" applyFill="1" applyBorder="1" applyAlignment="1">
      <alignment horizontal="center" vertical="center" wrapText="1" readingOrder="1"/>
    </xf>
    <xf numFmtId="0" fontId="21" fillId="13" borderId="21" xfId="0" applyFont="1" applyFill="1" applyBorder="1" applyAlignment="1">
      <alignment horizontal="center" vertical="center" wrapText="1" readingOrder="1"/>
    </xf>
    <xf numFmtId="0" fontId="21" fillId="13" borderId="22" xfId="0" applyFont="1" applyFill="1" applyBorder="1" applyAlignment="1">
      <alignment horizontal="center" vertical="center" wrapText="1" readingOrder="1"/>
    </xf>
    <xf numFmtId="0" fontId="21" fillId="13" borderId="23" xfId="0" applyFont="1" applyFill="1" applyBorder="1" applyAlignment="1">
      <alignment horizontal="center" vertical="center" wrapText="1" readingOrder="1"/>
    </xf>
    <xf numFmtId="0" fontId="21" fillId="13" borderId="0" xfId="0" applyFont="1" applyFill="1" applyAlignment="1">
      <alignment horizontal="center" vertical="center" wrapText="1" readingOrder="1"/>
    </xf>
    <xf numFmtId="0" fontId="21" fillId="13" borderId="24" xfId="0" applyFont="1" applyFill="1" applyBorder="1" applyAlignment="1">
      <alignment horizontal="center" vertical="center" wrapText="1" readingOrder="1"/>
    </xf>
    <xf numFmtId="0" fontId="21" fillId="13" borderId="25" xfId="0" applyFont="1" applyFill="1" applyBorder="1" applyAlignment="1">
      <alignment horizontal="center" vertical="center" wrapText="1" readingOrder="1"/>
    </xf>
    <xf numFmtId="0" fontId="21" fillId="13" borderId="26" xfId="0" applyFont="1" applyFill="1" applyBorder="1" applyAlignment="1">
      <alignment horizontal="center" vertical="center" wrapText="1" readingOrder="1"/>
    </xf>
    <xf numFmtId="0" fontId="21" fillId="13" borderId="27" xfId="0" applyFont="1" applyFill="1" applyBorder="1" applyAlignment="1">
      <alignment horizontal="center" vertical="center" wrapText="1" readingOrder="1"/>
    </xf>
    <xf numFmtId="0" fontId="21" fillId="5" borderId="20" xfId="0" applyFont="1" applyFill="1" applyBorder="1" applyAlignment="1">
      <alignment horizontal="center" vertical="center" wrapText="1" readingOrder="1"/>
    </xf>
    <xf numFmtId="0" fontId="21" fillId="5" borderId="21" xfId="0" applyFont="1" applyFill="1" applyBorder="1" applyAlignment="1">
      <alignment horizontal="center" vertical="center" wrapText="1" readingOrder="1"/>
    </xf>
    <xf numFmtId="0" fontId="21" fillId="5" borderId="22" xfId="0" applyFont="1" applyFill="1" applyBorder="1" applyAlignment="1">
      <alignment horizontal="center" vertical="center" wrapText="1" readingOrder="1"/>
    </xf>
    <xf numFmtId="0" fontId="21" fillId="5" borderId="23" xfId="0" applyFont="1" applyFill="1" applyBorder="1" applyAlignment="1">
      <alignment horizontal="center" vertical="center" wrapText="1" readingOrder="1"/>
    </xf>
    <xf numFmtId="0" fontId="21" fillId="5" borderId="0" xfId="0" applyFont="1" applyFill="1" applyAlignment="1">
      <alignment horizontal="center" vertical="center" wrapText="1" readingOrder="1"/>
    </xf>
    <xf numFmtId="0" fontId="21" fillId="5" borderId="24" xfId="0" applyFont="1" applyFill="1" applyBorder="1" applyAlignment="1">
      <alignment horizontal="center" vertical="center" wrapText="1" readingOrder="1"/>
    </xf>
    <xf numFmtId="0" fontId="21" fillId="5" borderId="25" xfId="0" applyFont="1" applyFill="1" applyBorder="1" applyAlignment="1">
      <alignment horizontal="center" vertical="center" wrapText="1" readingOrder="1"/>
    </xf>
    <xf numFmtId="0" fontId="21" fillId="5" borderId="26" xfId="0" applyFont="1" applyFill="1" applyBorder="1" applyAlignment="1">
      <alignment horizontal="center" vertical="center" wrapText="1" readingOrder="1"/>
    </xf>
    <xf numFmtId="0" fontId="21" fillId="5" borderId="27" xfId="0" applyFont="1" applyFill="1" applyBorder="1" applyAlignment="1">
      <alignment horizontal="center" vertical="center" wrapText="1" readingOrder="1"/>
    </xf>
    <xf numFmtId="0" fontId="17" fillId="0" borderId="13" xfId="0" applyFont="1" applyBorder="1" applyAlignment="1">
      <alignment horizontal="center" vertical="center"/>
    </xf>
    <xf numFmtId="0" fontId="20" fillId="5" borderId="17" xfId="0" applyFont="1" applyFill="1" applyBorder="1" applyAlignment="1" applyProtection="1">
      <alignment horizontal="center" vertical="center" wrapText="1" readingOrder="1"/>
      <protection hidden="1"/>
    </xf>
    <xf numFmtId="0" fontId="23" fillId="0" borderId="0" xfId="0" applyFont="1" applyAlignment="1">
      <alignment horizontal="center" vertical="center"/>
    </xf>
    <xf numFmtId="0" fontId="44" fillId="0" borderId="0" xfId="0" applyFont="1" applyAlignment="1">
      <alignment horizontal="center" vertical="center"/>
    </xf>
    <xf numFmtId="0" fontId="39" fillId="15" borderId="35" xfId="0" applyFont="1" applyFill="1" applyBorder="1" applyAlignment="1">
      <alignment horizontal="center" vertical="center" wrapText="1" readingOrder="1"/>
    </xf>
    <xf numFmtId="0" fontId="39" fillId="15" borderId="36" xfId="0" applyFont="1" applyFill="1" applyBorder="1" applyAlignment="1">
      <alignment horizontal="center" vertical="center" wrapText="1" readingOrder="1"/>
    </xf>
    <xf numFmtId="0" fontId="39" fillId="15" borderId="47" xfId="0" applyFont="1" applyFill="1" applyBorder="1" applyAlignment="1">
      <alignment horizontal="center" vertical="center" wrapText="1" readingOrder="1"/>
    </xf>
    <xf numFmtId="0" fontId="34" fillId="3" borderId="0" xfId="0" applyFont="1" applyFill="1" applyAlignment="1">
      <alignment horizontal="justify" vertical="center" wrapText="1"/>
    </xf>
    <xf numFmtId="0" fontId="36" fillId="15" borderId="44" xfId="0" applyFont="1" applyFill="1" applyBorder="1" applyAlignment="1">
      <alignment horizontal="center" vertical="center" wrapText="1" readingOrder="1"/>
    </xf>
    <xf numFmtId="0" fontId="36" fillId="15" borderId="45" xfId="0" applyFont="1" applyFill="1" applyBorder="1" applyAlignment="1">
      <alignment horizontal="center" vertical="center" wrapText="1" readingOrder="1"/>
    </xf>
    <xf numFmtId="0" fontId="36" fillId="3" borderId="42" xfId="0" applyFont="1" applyFill="1" applyBorder="1" applyAlignment="1">
      <alignment horizontal="center" vertical="center" wrapText="1" readingOrder="1"/>
    </xf>
    <xf numFmtId="0" fontId="36" fillId="3" borderId="37" xfId="0" applyFont="1" applyFill="1" applyBorder="1" applyAlignment="1">
      <alignment horizontal="center" vertical="center" wrapText="1" readingOrder="1"/>
    </xf>
    <xf numFmtId="0" fontId="36" fillId="3" borderId="34" xfId="0" applyFont="1" applyFill="1" applyBorder="1" applyAlignment="1">
      <alignment horizontal="center" vertical="center" wrapText="1" readingOrder="1"/>
    </xf>
    <xf numFmtId="0" fontId="36" fillId="3" borderId="33" xfId="0" applyFont="1" applyFill="1" applyBorder="1" applyAlignment="1">
      <alignment horizontal="center" vertical="center" wrapText="1" readingOrder="1"/>
    </xf>
    <xf numFmtId="0" fontId="36" fillId="3" borderId="39" xfId="0" applyFont="1" applyFill="1" applyBorder="1" applyAlignment="1">
      <alignment horizontal="center" vertical="center" wrapText="1" readingOrder="1"/>
    </xf>
    <xf numFmtId="0" fontId="36" fillId="3" borderId="40" xfId="0" applyFont="1" applyFill="1" applyBorder="1" applyAlignment="1">
      <alignment horizontal="center" vertical="center" wrapText="1" readingOrder="1"/>
    </xf>
  </cellXfs>
  <cellStyles count="5">
    <cellStyle name="Normal" xfId="0" builtinId="0"/>
    <cellStyle name="Normal - Style1 2" xfId="2"/>
    <cellStyle name="Normal 2" xfId="4"/>
    <cellStyle name="Normal 2 2" xfId="3"/>
    <cellStyle name="Porcentaje" xfId="1" builtinId="5"/>
  </cellStyles>
  <dxfs count="215">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Arial Narrow"/>
        <scheme val="none"/>
      </font>
      <fill>
        <patternFill patternType="none">
          <fgColor indexed="64"/>
          <bgColor indexed="65"/>
        </patternFill>
      </fill>
      <alignment horizontal="general" vertical="center" textRotation="0" wrapText="0" indent="0" justifyLastLine="0" shrinkToFit="0" readingOrder="0"/>
    </dxf>
  </dxfs>
  <tableStyles count="1" defaultTableStyle="TableStyleMedium2" defaultPivotStyle="PivotStyleLight16">
    <tableStyle name="Invisible" pivot="0" table="0" count="0"/>
  </tableStyles>
  <colors>
    <mruColors>
      <color rgb="FFFFFF66"/>
      <color rgb="FFFFCC00"/>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pivotCacheDefinition" Target="pivotCache/pivotCacheDefinition1.xml"/><Relationship Id="rId5" Type="http://schemas.openxmlformats.org/officeDocument/2006/relationships/worksheet" Target="worksheets/sheet5.xml"/><Relationship Id="rId15" Type="http://schemas.openxmlformats.org/officeDocument/2006/relationships/sheetMetadata" Target="metadata.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epenaq\Downloads\Mapa_riesgos_ERU_2023_V7_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uctivo"/>
      <sheetName val="Matriz Calor Residual"/>
      <sheetName val="Mapa final"/>
      <sheetName val="Matriz Calor Inherente"/>
      <sheetName val="Tabla probabilidad"/>
      <sheetName val="Tabla Impacto"/>
      <sheetName val="Tabla Valoración controles"/>
      <sheetName val="Opciones Tratamiento"/>
      <sheetName val="Hoja1"/>
    </sheetNames>
    <sheetDataSet>
      <sheetData sheetId="0"/>
      <sheetData sheetId="1"/>
      <sheetData sheetId="2"/>
      <sheetData sheetId="3"/>
      <sheetData sheetId="4"/>
      <sheetData sheetId="5"/>
      <sheetData sheetId="6"/>
      <sheetData sheetId="7"/>
      <sheetData sheetId="8"/>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ndres Marin" refreshedDate="44186.276661689815" createdVersion="6" refreshedVersion="6" minRefreshableVersion="3" recordCount="10">
  <cacheSource type="worksheet">
    <worksheetSource name="Tabla1"/>
  </cacheSource>
  <cacheFields count="2">
    <cacheField name="Criterios" numFmtId="0">
      <sharedItems count="2">
        <s v="Afectación Económica o presupuestal"/>
        <s v="Pérdida Reputacional"/>
      </sharedItems>
    </cacheField>
    <cacheField name="Subcriterios" numFmtId="0">
      <sharedItems count="10">
        <s v="Afectación menor a 10 SMLMV ."/>
        <s v="Entre 10 y 50 SMLMV "/>
        <s v="Entre 50 y 100 SMLMV "/>
        <s v="Entre 100 y 500 SMLMV "/>
        <s v="Mayor a 500 SMLMV "/>
        <s v="El riesgo afecta la imagen de alguna área de la organización"/>
        <s v="El riesgo afecta la imagen de la entidad internamente, de conocimiento general, nivel interno, de junta dircetiva y accionistas y/o de provedores"/>
        <s v="El riesgo afecta la imagen de la entidad con algunos usuarios de relevancia frente al logro de los objetivos"/>
        <s v="El riesgo afecta la imagen de de la entidad con efecto publicitario sostenido a nivel de sector administrativo, nivel departamental o municipal"/>
        <s v="El riesgo afecta la imagen de la entidad a nivel nacional, con efecto publicitarios sostenible a nivel país"/>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
  <r>
    <x v="0"/>
    <x v="0"/>
  </r>
  <r>
    <x v="0"/>
    <x v="1"/>
  </r>
  <r>
    <x v="0"/>
    <x v="2"/>
  </r>
  <r>
    <x v="0"/>
    <x v="3"/>
  </r>
  <r>
    <x v="0"/>
    <x v="4"/>
  </r>
  <r>
    <x v="1"/>
    <x v="5"/>
  </r>
  <r>
    <x v="1"/>
    <x v="6"/>
  </r>
  <r>
    <x v="1"/>
    <x v="7"/>
  </r>
  <r>
    <x v="1"/>
    <x v="8"/>
  </r>
  <r>
    <x v="1"/>
    <x v="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laDinámica1" cacheId="3" applyNumberFormats="0" applyBorderFormats="0" applyFontFormats="0" applyPatternFormats="0" applyAlignmentFormats="0" applyWidthHeightFormats="1" dataCaption="Valores" updatedVersion="6" minRefreshableVersion="3" useAutoFormatting="1" rowGrandTotals="0" colGrandTotals="0" itemPrintTitles="1" createdVersion="6" indent="0" compact="0" outline="1" outlineData="1" compactData="0" multipleFieldFilters="0">
  <location ref="D209:E221" firstHeaderRow="1" firstDataRow="1" firstDataCol="2"/>
  <pivotFields count="2">
    <pivotField axis="axisRow" compact="0" showAll="0" defaultSubtotal="0">
      <items count="2">
        <item x="0"/>
        <item x="1"/>
      </items>
    </pivotField>
    <pivotField axis="axisRow" compact="0" showAll="0" defaultSubtotal="0">
      <items count="10">
        <item x="0"/>
        <item x="5"/>
        <item n="El riesgo afecta la imagen de la entidad internamente, de conocimiento general, nivel interno, de junta directiva y accionistas y/o de proveedores" x="6"/>
        <item x="7"/>
        <item n="El riesgo afecta la imagen de la entidad con efecto publicitario sostenido a nivel de sector administrativo, nivel departamental o municipal" x="8"/>
        <item x="9"/>
        <item x="1"/>
        <item x="2"/>
        <item x="3"/>
        <item x="4"/>
      </items>
    </pivotField>
  </pivotFields>
  <rowFields count="2">
    <field x="0"/>
    <field x="1"/>
  </rowFields>
  <rowItems count="12">
    <i>
      <x/>
    </i>
    <i r="1">
      <x/>
    </i>
    <i r="1">
      <x v="6"/>
    </i>
    <i r="1">
      <x v="7"/>
    </i>
    <i r="1">
      <x v="8"/>
    </i>
    <i r="1">
      <x v="9"/>
    </i>
    <i>
      <x v="1"/>
    </i>
    <i r="1">
      <x v="1"/>
    </i>
    <i r="1">
      <x v="2"/>
    </i>
    <i r="1">
      <x v="3"/>
    </i>
    <i r="1">
      <x v="4"/>
    </i>
    <i r="1">
      <x v="5"/>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id="1" name="Tabla1" displayName="Tabla1" ref="B209:C219" totalsRowShown="0" headerRowDxfId="214" dataDxfId="213">
  <autoFilter ref="B209:C219"/>
  <tableColumns count="2">
    <tableColumn id="1" name="Criterios" dataDxfId="212"/>
    <tableColumn id="2" name="Subcriterios" dataDxfId="211"/>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6.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45"/>
  <sheetViews>
    <sheetView topLeftCell="B37" zoomScale="110" zoomScaleNormal="110" workbookViewId="0">
      <selection activeCell="B43" sqref="B43:H43"/>
    </sheetView>
  </sheetViews>
  <sheetFormatPr baseColWidth="10" defaultColWidth="11.453125" defaultRowHeight="14.5" x14ac:dyDescent="0.35"/>
  <cols>
    <col min="1" max="1" width="2.81640625" style="40" customWidth="1"/>
    <col min="2" max="3" width="24.7265625" style="40" customWidth="1"/>
    <col min="4" max="4" width="16" style="40" customWidth="1"/>
    <col min="5" max="5" width="24.7265625" style="40" customWidth="1"/>
    <col min="6" max="6" width="27.7265625" style="40" customWidth="1"/>
    <col min="7" max="8" width="24.7265625" style="40" customWidth="1"/>
    <col min="9" max="16384" width="11.453125" style="40"/>
  </cols>
  <sheetData>
    <row r="1" spans="2:8" ht="15" thickBot="1" x14ac:dyDescent="0.4"/>
    <row r="2" spans="2:8" ht="18" x14ac:dyDescent="0.35">
      <c r="B2" s="182" t="s">
        <v>140</v>
      </c>
      <c r="C2" s="183"/>
      <c r="D2" s="183"/>
      <c r="E2" s="183"/>
      <c r="F2" s="183"/>
      <c r="G2" s="183"/>
      <c r="H2" s="184"/>
    </row>
    <row r="3" spans="2:8" x14ac:dyDescent="0.35">
      <c r="B3" s="41"/>
      <c r="C3" s="42"/>
      <c r="D3" s="42"/>
      <c r="E3" s="42"/>
      <c r="F3" s="42"/>
      <c r="G3" s="42"/>
      <c r="H3" s="43"/>
    </row>
    <row r="4" spans="2:8" ht="63" customHeight="1" x14ac:dyDescent="0.35">
      <c r="B4" s="185" t="s">
        <v>183</v>
      </c>
      <c r="C4" s="186"/>
      <c r="D4" s="186"/>
      <c r="E4" s="186"/>
      <c r="F4" s="186"/>
      <c r="G4" s="186"/>
      <c r="H4" s="187"/>
    </row>
    <row r="5" spans="2:8" ht="63" customHeight="1" x14ac:dyDescent="0.35">
      <c r="B5" s="188"/>
      <c r="C5" s="189"/>
      <c r="D5" s="189"/>
      <c r="E5" s="189"/>
      <c r="F5" s="189"/>
      <c r="G5" s="189"/>
      <c r="H5" s="190"/>
    </row>
    <row r="6" spans="2:8" x14ac:dyDescent="0.35">
      <c r="B6" s="191" t="s">
        <v>138</v>
      </c>
      <c r="C6" s="192"/>
      <c r="D6" s="192"/>
      <c r="E6" s="192"/>
      <c r="F6" s="192"/>
      <c r="G6" s="192"/>
      <c r="H6" s="193"/>
    </row>
    <row r="7" spans="2:8" ht="95.25" customHeight="1" x14ac:dyDescent="0.35">
      <c r="B7" s="201" t="s">
        <v>143</v>
      </c>
      <c r="C7" s="202"/>
      <c r="D7" s="202"/>
      <c r="E7" s="202"/>
      <c r="F7" s="202"/>
      <c r="G7" s="202"/>
      <c r="H7" s="203"/>
    </row>
    <row r="8" spans="2:8" x14ac:dyDescent="0.35">
      <c r="B8" s="77"/>
      <c r="C8" s="78"/>
      <c r="D8" s="78"/>
      <c r="E8" s="78"/>
      <c r="F8" s="78"/>
      <c r="G8" s="78"/>
      <c r="H8" s="79"/>
    </row>
    <row r="9" spans="2:8" ht="16.5" customHeight="1" x14ac:dyDescent="0.35">
      <c r="B9" s="194" t="s">
        <v>176</v>
      </c>
      <c r="C9" s="195"/>
      <c r="D9" s="195"/>
      <c r="E9" s="195"/>
      <c r="F9" s="195"/>
      <c r="G9" s="195"/>
      <c r="H9" s="196"/>
    </row>
    <row r="10" spans="2:8" ht="44.25" customHeight="1" x14ac:dyDescent="0.35">
      <c r="B10" s="194"/>
      <c r="C10" s="195"/>
      <c r="D10" s="195"/>
      <c r="E10" s="195"/>
      <c r="F10" s="195"/>
      <c r="G10" s="195"/>
      <c r="H10" s="196"/>
    </row>
    <row r="11" spans="2:8" ht="15" thickBot="1" x14ac:dyDescent="0.4">
      <c r="B11" s="66"/>
      <c r="C11" s="69"/>
      <c r="D11" s="74"/>
      <c r="E11" s="75"/>
      <c r="F11" s="75"/>
      <c r="G11" s="76"/>
      <c r="H11" s="70"/>
    </row>
    <row r="12" spans="2:8" ht="15" thickTop="1" x14ac:dyDescent="0.35">
      <c r="B12" s="66"/>
      <c r="C12" s="197" t="s">
        <v>139</v>
      </c>
      <c r="D12" s="198"/>
      <c r="E12" s="199" t="s">
        <v>177</v>
      </c>
      <c r="F12" s="200"/>
      <c r="G12" s="69"/>
      <c r="H12" s="70"/>
    </row>
    <row r="13" spans="2:8" ht="35.25" customHeight="1" x14ac:dyDescent="0.35">
      <c r="B13" s="66"/>
      <c r="C13" s="204" t="s">
        <v>170</v>
      </c>
      <c r="D13" s="205"/>
      <c r="E13" s="206" t="s">
        <v>175</v>
      </c>
      <c r="F13" s="207"/>
      <c r="G13" s="69"/>
      <c r="H13" s="70"/>
    </row>
    <row r="14" spans="2:8" ht="17.25" customHeight="1" x14ac:dyDescent="0.35">
      <c r="B14" s="66"/>
      <c r="C14" s="204" t="s">
        <v>171</v>
      </c>
      <c r="D14" s="205"/>
      <c r="E14" s="206" t="s">
        <v>173</v>
      </c>
      <c r="F14" s="207"/>
      <c r="G14" s="69"/>
      <c r="H14" s="70"/>
    </row>
    <row r="15" spans="2:8" ht="19.5" customHeight="1" x14ac:dyDescent="0.35">
      <c r="B15" s="66"/>
      <c r="C15" s="204" t="s">
        <v>172</v>
      </c>
      <c r="D15" s="205"/>
      <c r="E15" s="206" t="s">
        <v>174</v>
      </c>
      <c r="F15" s="207"/>
      <c r="G15" s="69"/>
      <c r="H15" s="70"/>
    </row>
    <row r="16" spans="2:8" ht="69.75" customHeight="1" x14ac:dyDescent="0.35">
      <c r="B16" s="66"/>
      <c r="C16" s="204" t="s">
        <v>141</v>
      </c>
      <c r="D16" s="205"/>
      <c r="E16" s="206" t="s">
        <v>142</v>
      </c>
      <c r="F16" s="207"/>
      <c r="G16" s="69"/>
      <c r="H16" s="70"/>
    </row>
    <row r="17" spans="2:8" ht="34.5" customHeight="1" x14ac:dyDescent="0.35">
      <c r="B17" s="66"/>
      <c r="C17" s="208" t="s">
        <v>2</v>
      </c>
      <c r="D17" s="209"/>
      <c r="E17" s="210" t="s">
        <v>184</v>
      </c>
      <c r="F17" s="211"/>
      <c r="G17" s="69"/>
      <c r="H17" s="70"/>
    </row>
    <row r="18" spans="2:8" ht="27.75" customHeight="1" x14ac:dyDescent="0.35">
      <c r="B18" s="66"/>
      <c r="C18" s="208" t="s">
        <v>3</v>
      </c>
      <c r="D18" s="209"/>
      <c r="E18" s="210" t="s">
        <v>185</v>
      </c>
      <c r="F18" s="211"/>
      <c r="G18" s="69"/>
      <c r="H18" s="70"/>
    </row>
    <row r="19" spans="2:8" ht="28.5" customHeight="1" x14ac:dyDescent="0.35">
      <c r="B19" s="66"/>
      <c r="C19" s="208" t="s">
        <v>38</v>
      </c>
      <c r="D19" s="209"/>
      <c r="E19" s="210" t="s">
        <v>186</v>
      </c>
      <c r="F19" s="211"/>
      <c r="G19" s="69"/>
      <c r="H19" s="70"/>
    </row>
    <row r="20" spans="2:8" ht="72.75" customHeight="1" x14ac:dyDescent="0.35">
      <c r="B20" s="66"/>
      <c r="C20" s="208" t="s">
        <v>1</v>
      </c>
      <c r="D20" s="209"/>
      <c r="E20" s="210" t="s">
        <v>187</v>
      </c>
      <c r="F20" s="211"/>
      <c r="G20" s="69"/>
      <c r="H20" s="70"/>
    </row>
    <row r="21" spans="2:8" ht="64.5" customHeight="1" x14ac:dyDescent="0.35">
      <c r="B21" s="66"/>
      <c r="C21" s="208" t="s">
        <v>44</v>
      </c>
      <c r="D21" s="209"/>
      <c r="E21" s="210" t="s">
        <v>145</v>
      </c>
      <c r="F21" s="211"/>
      <c r="G21" s="69"/>
      <c r="H21" s="70"/>
    </row>
    <row r="22" spans="2:8" ht="71.25" customHeight="1" x14ac:dyDescent="0.35">
      <c r="B22" s="66"/>
      <c r="C22" s="208" t="s">
        <v>144</v>
      </c>
      <c r="D22" s="209"/>
      <c r="E22" s="210" t="s">
        <v>146</v>
      </c>
      <c r="F22" s="211"/>
      <c r="G22" s="69"/>
      <c r="H22" s="70"/>
    </row>
    <row r="23" spans="2:8" ht="55.5" customHeight="1" x14ac:dyDescent="0.35">
      <c r="B23" s="66"/>
      <c r="C23" s="215" t="s">
        <v>147</v>
      </c>
      <c r="D23" s="216"/>
      <c r="E23" s="210" t="s">
        <v>148</v>
      </c>
      <c r="F23" s="211"/>
      <c r="G23" s="69"/>
      <c r="H23" s="70"/>
    </row>
    <row r="24" spans="2:8" ht="42" customHeight="1" x14ac:dyDescent="0.35">
      <c r="B24" s="66"/>
      <c r="C24" s="215" t="s">
        <v>42</v>
      </c>
      <c r="D24" s="216"/>
      <c r="E24" s="210" t="s">
        <v>149</v>
      </c>
      <c r="F24" s="211"/>
      <c r="G24" s="69"/>
      <c r="H24" s="70"/>
    </row>
    <row r="25" spans="2:8" ht="59.25" customHeight="1" x14ac:dyDescent="0.35">
      <c r="B25" s="66"/>
      <c r="C25" s="215" t="s">
        <v>137</v>
      </c>
      <c r="D25" s="216"/>
      <c r="E25" s="210" t="s">
        <v>150</v>
      </c>
      <c r="F25" s="211"/>
      <c r="G25" s="69"/>
      <c r="H25" s="70"/>
    </row>
    <row r="26" spans="2:8" ht="23.25" customHeight="1" x14ac:dyDescent="0.35">
      <c r="B26" s="66"/>
      <c r="C26" s="215" t="s">
        <v>12</v>
      </c>
      <c r="D26" s="216"/>
      <c r="E26" s="210" t="s">
        <v>151</v>
      </c>
      <c r="F26" s="211"/>
      <c r="G26" s="69"/>
      <c r="H26" s="70"/>
    </row>
    <row r="27" spans="2:8" ht="30.75" customHeight="1" x14ac:dyDescent="0.35">
      <c r="B27" s="66"/>
      <c r="C27" s="215" t="s">
        <v>155</v>
      </c>
      <c r="D27" s="216"/>
      <c r="E27" s="210" t="s">
        <v>152</v>
      </c>
      <c r="F27" s="211"/>
      <c r="G27" s="69"/>
      <c r="H27" s="70"/>
    </row>
    <row r="28" spans="2:8" ht="35.25" customHeight="1" x14ac:dyDescent="0.35">
      <c r="B28" s="66"/>
      <c r="C28" s="215" t="s">
        <v>156</v>
      </c>
      <c r="D28" s="216"/>
      <c r="E28" s="210" t="s">
        <v>153</v>
      </c>
      <c r="F28" s="211"/>
      <c r="G28" s="69"/>
      <c r="H28" s="70"/>
    </row>
    <row r="29" spans="2:8" ht="33" customHeight="1" x14ac:dyDescent="0.35">
      <c r="B29" s="66"/>
      <c r="C29" s="215" t="s">
        <v>156</v>
      </c>
      <c r="D29" s="216"/>
      <c r="E29" s="210" t="s">
        <v>153</v>
      </c>
      <c r="F29" s="211"/>
      <c r="G29" s="69"/>
      <c r="H29" s="70"/>
    </row>
    <row r="30" spans="2:8" ht="30" customHeight="1" x14ac:dyDescent="0.35">
      <c r="B30" s="66"/>
      <c r="C30" s="215" t="s">
        <v>157</v>
      </c>
      <c r="D30" s="216"/>
      <c r="E30" s="210" t="s">
        <v>154</v>
      </c>
      <c r="F30" s="211"/>
      <c r="G30" s="69"/>
      <c r="H30" s="70"/>
    </row>
    <row r="31" spans="2:8" ht="35.25" customHeight="1" x14ac:dyDescent="0.35">
      <c r="B31" s="66"/>
      <c r="C31" s="215" t="s">
        <v>158</v>
      </c>
      <c r="D31" s="216"/>
      <c r="E31" s="210" t="s">
        <v>159</v>
      </c>
      <c r="F31" s="211"/>
      <c r="G31" s="69"/>
      <c r="H31" s="70"/>
    </row>
    <row r="32" spans="2:8" ht="31.5" customHeight="1" x14ac:dyDescent="0.35">
      <c r="B32" s="66"/>
      <c r="C32" s="215" t="s">
        <v>160</v>
      </c>
      <c r="D32" s="216"/>
      <c r="E32" s="210" t="s">
        <v>161</v>
      </c>
      <c r="F32" s="211"/>
      <c r="G32" s="69"/>
      <c r="H32" s="70"/>
    </row>
    <row r="33" spans="2:8" ht="35.25" customHeight="1" x14ac:dyDescent="0.35">
      <c r="B33" s="66"/>
      <c r="C33" s="215" t="s">
        <v>162</v>
      </c>
      <c r="D33" s="216"/>
      <c r="E33" s="210" t="s">
        <v>163</v>
      </c>
      <c r="F33" s="211"/>
      <c r="G33" s="69"/>
      <c r="H33" s="70"/>
    </row>
    <row r="34" spans="2:8" ht="59.25" customHeight="1" x14ac:dyDescent="0.35">
      <c r="B34" s="66"/>
      <c r="C34" s="215" t="s">
        <v>164</v>
      </c>
      <c r="D34" s="216"/>
      <c r="E34" s="210" t="s">
        <v>165</v>
      </c>
      <c r="F34" s="211"/>
      <c r="G34" s="69"/>
      <c r="H34" s="70"/>
    </row>
    <row r="35" spans="2:8" ht="29.25" customHeight="1" x14ac:dyDescent="0.35">
      <c r="B35" s="66"/>
      <c r="C35" s="215" t="s">
        <v>29</v>
      </c>
      <c r="D35" s="216"/>
      <c r="E35" s="210" t="s">
        <v>166</v>
      </c>
      <c r="F35" s="211"/>
      <c r="G35" s="69"/>
      <c r="H35" s="70"/>
    </row>
    <row r="36" spans="2:8" ht="82.5" customHeight="1" x14ac:dyDescent="0.35">
      <c r="B36" s="66"/>
      <c r="C36" s="215" t="s">
        <v>168</v>
      </c>
      <c r="D36" s="216"/>
      <c r="E36" s="210" t="s">
        <v>167</v>
      </c>
      <c r="F36" s="211"/>
      <c r="G36" s="69"/>
      <c r="H36" s="70"/>
    </row>
    <row r="37" spans="2:8" ht="46.5" customHeight="1" x14ac:dyDescent="0.35">
      <c r="B37" s="66"/>
      <c r="C37" s="215" t="s">
        <v>35</v>
      </c>
      <c r="D37" s="216"/>
      <c r="E37" s="210" t="s">
        <v>169</v>
      </c>
      <c r="F37" s="211"/>
      <c r="G37" s="69"/>
      <c r="H37" s="70"/>
    </row>
    <row r="38" spans="2:8" ht="6.75" customHeight="1" thickBot="1" x14ac:dyDescent="0.4">
      <c r="B38" s="66"/>
      <c r="C38" s="217"/>
      <c r="D38" s="218"/>
      <c r="E38" s="219"/>
      <c r="F38" s="220"/>
      <c r="G38" s="69"/>
      <c r="H38" s="70"/>
    </row>
    <row r="39" spans="2:8" ht="15" thickTop="1" x14ac:dyDescent="0.35">
      <c r="B39" s="66"/>
      <c r="C39" s="67"/>
      <c r="D39" s="67"/>
      <c r="E39" s="68"/>
      <c r="F39" s="68"/>
      <c r="G39" s="69"/>
      <c r="H39" s="70"/>
    </row>
    <row r="40" spans="2:8" ht="21" customHeight="1" x14ac:dyDescent="0.35">
      <c r="B40" s="212" t="s">
        <v>178</v>
      </c>
      <c r="C40" s="213"/>
      <c r="D40" s="213"/>
      <c r="E40" s="213"/>
      <c r="F40" s="213"/>
      <c r="G40" s="213"/>
      <c r="H40" s="214"/>
    </row>
    <row r="41" spans="2:8" ht="20.25" customHeight="1" x14ac:dyDescent="0.35">
      <c r="B41" s="212" t="s">
        <v>179</v>
      </c>
      <c r="C41" s="213"/>
      <c r="D41" s="213"/>
      <c r="E41" s="213"/>
      <c r="F41" s="213"/>
      <c r="G41" s="213"/>
      <c r="H41" s="214"/>
    </row>
    <row r="42" spans="2:8" ht="20.25" customHeight="1" x14ac:dyDescent="0.35">
      <c r="B42" s="212" t="s">
        <v>180</v>
      </c>
      <c r="C42" s="213"/>
      <c r="D42" s="213"/>
      <c r="E42" s="213"/>
      <c r="F42" s="213"/>
      <c r="G42" s="213"/>
      <c r="H42" s="214"/>
    </row>
    <row r="43" spans="2:8" ht="20.25" customHeight="1" x14ac:dyDescent="0.35">
      <c r="B43" s="212" t="s">
        <v>181</v>
      </c>
      <c r="C43" s="213"/>
      <c r="D43" s="213"/>
      <c r="E43" s="213"/>
      <c r="F43" s="213"/>
      <c r="G43" s="213"/>
      <c r="H43" s="214"/>
    </row>
    <row r="44" spans="2:8" x14ac:dyDescent="0.35">
      <c r="B44" s="212" t="s">
        <v>182</v>
      </c>
      <c r="C44" s="213"/>
      <c r="D44" s="213"/>
      <c r="E44" s="213"/>
      <c r="F44" s="213"/>
      <c r="G44" s="213"/>
      <c r="H44" s="214"/>
    </row>
    <row r="45" spans="2:8" ht="15" thickBot="1" x14ac:dyDescent="0.4">
      <c r="B45" s="71"/>
      <c r="C45" s="72"/>
      <c r="D45" s="72"/>
      <c r="E45" s="72"/>
      <c r="F45" s="72"/>
      <c r="G45" s="72"/>
      <c r="H45" s="73"/>
    </row>
  </sheetData>
  <mergeCells count="64">
    <mergeCell ref="E28:F28"/>
    <mergeCell ref="C28:D28"/>
    <mergeCell ref="C16:D16"/>
    <mergeCell ref="E16:F16"/>
    <mergeCell ref="C14:D14"/>
    <mergeCell ref="E14:F14"/>
    <mergeCell ref="C15:D15"/>
    <mergeCell ref="E15:F15"/>
    <mergeCell ref="E22:F22"/>
    <mergeCell ref="C22:D22"/>
    <mergeCell ref="C25:D25"/>
    <mergeCell ref="E25:F25"/>
    <mergeCell ref="B41:H41"/>
    <mergeCell ref="C38:D38"/>
    <mergeCell ref="E38:F38"/>
    <mergeCell ref="C37:D37"/>
    <mergeCell ref="E37:F37"/>
    <mergeCell ref="C33:D33"/>
    <mergeCell ref="B40:H40"/>
    <mergeCell ref="C29:D29"/>
    <mergeCell ref="E29:F29"/>
    <mergeCell ref="C30:D30"/>
    <mergeCell ref="E30:F30"/>
    <mergeCell ref="E33:F33"/>
    <mergeCell ref="C34:D34"/>
    <mergeCell ref="C35:D35"/>
    <mergeCell ref="E35:F35"/>
    <mergeCell ref="C36:D36"/>
    <mergeCell ref="E36:F36"/>
    <mergeCell ref="B42:H42"/>
    <mergeCell ref="B43:H43"/>
    <mergeCell ref="B44:H44"/>
    <mergeCell ref="E23:F23"/>
    <mergeCell ref="C23:D23"/>
    <mergeCell ref="C24:D24"/>
    <mergeCell ref="E24:F24"/>
    <mergeCell ref="C26:D26"/>
    <mergeCell ref="E26:F26"/>
    <mergeCell ref="E34:F34"/>
    <mergeCell ref="C32:D32"/>
    <mergeCell ref="C31:D31"/>
    <mergeCell ref="E31:F31"/>
    <mergeCell ref="E32:F32"/>
    <mergeCell ref="C27:D27"/>
    <mergeCell ref="E27:F27"/>
    <mergeCell ref="C13:D13"/>
    <mergeCell ref="E13:F13"/>
    <mergeCell ref="C17:D17"/>
    <mergeCell ref="E17:F17"/>
    <mergeCell ref="C21:D21"/>
    <mergeCell ref="C18:D18"/>
    <mergeCell ref="C19:D19"/>
    <mergeCell ref="C20:D20"/>
    <mergeCell ref="E18:F18"/>
    <mergeCell ref="E19:F19"/>
    <mergeCell ref="E20:F20"/>
    <mergeCell ref="E21:F21"/>
    <mergeCell ref="B2:H2"/>
    <mergeCell ref="B4:H5"/>
    <mergeCell ref="B6:H6"/>
    <mergeCell ref="B9:H10"/>
    <mergeCell ref="C12:D12"/>
    <mergeCell ref="E12:F12"/>
    <mergeCell ref="B7:H7"/>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X448"/>
  <sheetViews>
    <sheetView topLeftCell="A193" zoomScale="25" zoomScaleNormal="25" workbookViewId="0">
      <selection activeCell="AJ30" sqref="AJ30"/>
    </sheetView>
  </sheetViews>
  <sheetFormatPr baseColWidth="10" defaultRowHeight="14.5" x14ac:dyDescent="0.35"/>
  <cols>
    <col min="2" max="9" width="5.7265625" customWidth="1"/>
    <col min="10" max="10" width="10.54296875" bestFit="1" customWidth="1"/>
    <col min="11" max="12" width="11" bestFit="1" customWidth="1"/>
    <col min="13" max="13" width="10.54296875" bestFit="1" customWidth="1"/>
    <col min="14" max="15" width="11" bestFit="1" customWidth="1"/>
    <col min="16" max="16" width="10.81640625" customWidth="1"/>
    <col min="17" max="17" width="11" bestFit="1" customWidth="1"/>
    <col min="18" max="18" width="11" customWidth="1"/>
    <col min="19" max="19" width="10.54296875" bestFit="1" customWidth="1"/>
    <col min="20" max="21" width="11" customWidth="1"/>
    <col min="22" max="22" width="10.81640625" bestFit="1" customWidth="1"/>
    <col min="23" max="24" width="9.7265625" customWidth="1"/>
    <col min="26" max="31" width="5.7265625" customWidth="1"/>
  </cols>
  <sheetData>
    <row r="1" spans="1:76" x14ac:dyDescent="0.35">
      <c r="A1" s="40"/>
      <c r="B1" s="40"/>
      <c r="C1" s="40"/>
      <c r="D1" s="40"/>
      <c r="E1" s="40"/>
      <c r="F1" s="40"/>
      <c r="G1" s="40"/>
      <c r="H1" s="40"/>
      <c r="I1" s="40"/>
      <c r="J1" s="40"/>
      <c r="K1" s="40"/>
      <c r="L1" s="40"/>
      <c r="M1" s="40"/>
      <c r="N1" s="40"/>
      <c r="O1" s="40"/>
      <c r="P1" s="40"/>
      <c r="Q1" s="40"/>
      <c r="R1" s="40"/>
      <c r="S1" s="40"/>
      <c r="T1" s="40"/>
      <c r="U1" s="40"/>
      <c r="V1" s="40"/>
      <c r="W1" s="40"/>
      <c r="X1" s="40"/>
      <c r="Y1" s="40"/>
      <c r="Z1" s="40"/>
      <c r="AA1" s="40"/>
      <c r="AB1" s="40"/>
      <c r="AC1" s="40"/>
      <c r="AD1" s="40"/>
      <c r="AE1" s="40"/>
      <c r="AF1" s="40"/>
      <c r="AG1" s="40"/>
      <c r="AH1" s="40"/>
      <c r="AI1" s="40"/>
      <c r="AJ1" s="40"/>
      <c r="AK1" s="40"/>
      <c r="AL1" s="40"/>
      <c r="AM1" s="40"/>
      <c r="AN1" s="40"/>
      <c r="AO1" s="40"/>
      <c r="AP1" s="40"/>
      <c r="AQ1" s="40"/>
      <c r="AR1" s="40"/>
      <c r="AS1" s="40"/>
      <c r="AT1" s="40"/>
      <c r="AU1" s="40"/>
      <c r="AV1" s="40"/>
      <c r="AW1" s="40"/>
      <c r="AX1" s="40"/>
      <c r="AY1" s="40"/>
      <c r="AZ1" s="40"/>
      <c r="BA1" s="40"/>
      <c r="BB1" s="40"/>
      <c r="BC1" s="40"/>
      <c r="BD1" s="40"/>
      <c r="BE1" s="40"/>
      <c r="BF1" s="40"/>
      <c r="BG1" s="40"/>
      <c r="BH1" s="40"/>
      <c r="BI1" s="40"/>
      <c r="BJ1" s="40"/>
      <c r="BK1" s="40"/>
      <c r="BL1" s="40"/>
      <c r="BM1" s="40"/>
      <c r="BN1" s="40"/>
      <c r="BO1" s="40"/>
      <c r="BP1" s="40"/>
      <c r="BQ1" s="40"/>
      <c r="BR1" s="40"/>
      <c r="BS1" s="40"/>
      <c r="BT1" s="40"/>
      <c r="BU1" s="40"/>
      <c r="BV1" s="40"/>
      <c r="BW1" s="40"/>
      <c r="BX1" s="40"/>
    </row>
    <row r="2" spans="1:76" ht="18" customHeight="1" x14ac:dyDescent="0.35">
      <c r="A2" s="40"/>
      <c r="B2" s="246" t="s">
        <v>134</v>
      </c>
      <c r="C2" s="247"/>
      <c r="D2" s="247"/>
      <c r="E2" s="247"/>
      <c r="F2" s="247"/>
      <c r="G2" s="247"/>
      <c r="H2" s="247"/>
      <c r="I2" s="247"/>
      <c r="J2" s="248" t="s">
        <v>2</v>
      </c>
      <c r="K2" s="248"/>
      <c r="L2" s="248"/>
      <c r="M2" s="248"/>
      <c r="N2" s="248"/>
      <c r="O2" s="248"/>
      <c r="P2" s="248"/>
      <c r="Q2" s="248"/>
      <c r="R2" s="248"/>
      <c r="S2" s="248"/>
      <c r="T2" s="248"/>
      <c r="U2" s="248"/>
      <c r="V2" s="248"/>
      <c r="W2" s="248"/>
      <c r="X2" s="248"/>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row>
    <row r="3" spans="1:76" ht="18.75" customHeight="1" x14ac:dyDescent="0.35">
      <c r="A3" s="40"/>
      <c r="B3" s="247"/>
      <c r="C3" s="247"/>
      <c r="D3" s="247"/>
      <c r="E3" s="247"/>
      <c r="F3" s="247"/>
      <c r="G3" s="247"/>
      <c r="H3" s="247"/>
      <c r="I3" s="247"/>
      <c r="J3" s="248"/>
      <c r="K3" s="248"/>
      <c r="L3" s="248"/>
      <c r="M3" s="248"/>
      <c r="N3" s="248"/>
      <c r="O3" s="248"/>
      <c r="P3" s="248"/>
      <c r="Q3" s="248"/>
      <c r="R3" s="248"/>
      <c r="S3" s="248"/>
      <c r="T3" s="248"/>
      <c r="U3" s="248"/>
      <c r="V3" s="248"/>
      <c r="W3" s="248"/>
      <c r="X3" s="248"/>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row>
    <row r="4" spans="1:76" ht="15" customHeight="1" x14ac:dyDescent="0.35">
      <c r="A4" s="40"/>
      <c r="B4" s="247"/>
      <c r="C4" s="247"/>
      <c r="D4" s="247"/>
      <c r="E4" s="247"/>
      <c r="F4" s="247"/>
      <c r="G4" s="247"/>
      <c r="H4" s="247"/>
      <c r="I4" s="247"/>
      <c r="J4" s="248"/>
      <c r="K4" s="248"/>
      <c r="L4" s="248"/>
      <c r="M4" s="248"/>
      <c r="N4" s="248"/>
      <c r="O4" s="248"/>
      <c r="P4" s="248"/>
      <c r="Q4" s="248"/>
      <c r="R4" s="248"/>
      <c r="S4" s="248"/>
      <c r="T4" s="248"/>
      <c r="U4" s="248"/>
      <c r="V4" s="248"/>
      <c r="W4" s="248"/>
      <c r="X4" s="248"/>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row>
    <row r="5" spans="1:76" ht="15" thickBot="1" x14ac:dyDescent="0.4">
      <c r="A5" s="40"/>
      <c r="B5" s="40"/>
      <c r="C5" s="40"/>
      <c r="D5" s="40"/>
      <c r="E5" s="40"/>
      <c r="F5" s="40"/>
      <c r="G5" s="40"/>
      <c r="H5" s="40"/>
      <c r="I5" s="40"/>
      <c r="J5" s="40"/>
      <c r="K5" s="40"/>
      <c r="L5" s="40"/>
      <c r="M5" s="40"/>
      <c r="N5" s="40"/>
      <c r="O5" s="40"/>
      <c r="P5" s="40"/>
      <c r="Q5" s="40"/>
      <c r="R5" s="40"/>
      <c r="S5" s="40"/>
      <c r="T5" s="40"/>
      <c r="U5" s="40"/>
      <c r="V5" s="40"/>
      <c r="W5" s="40"/>
      <c r="X5" s="40"/>
      <c r="Y5" s="40"/>
      <c r="Z5" s="40"/>
      <c r="AA5" s="40"/>
      <c r="AB5" s="40"/>
      <c r="AC5" s="40"/>
      <c r="AD5" s="40"/>
      <c r="AE5" s="40"/>
      <c r="AF5" s="40"/>
      <c r="AG5" s="40"/>
      <c r="AH5" s="40"/>
      <c r="AI5" s="40"/>
      <c r="AJ5" s="40"/>
      <c r="AK5" s="40"/>
      <c r="AL5" s="40"/>
      <c r="AM5" s="40"/>
      <c r="AN5" s="40"/>
      <c r="AO5" s="40"/>
      <c r="AP5" s="40"/>
      <c r="AQ5" s="40"/>
      <c r="AR5" s="40"/>
      <c r="AS5" s="40"/>
      <c r="AT5" s="40"/>
      <c r="AU5" s="40"/>
      <c r="AV5" s="40"/>
      <c r="AW5" s="40"/>
      <c r="AX5" s="40"/>
      <c r="AY5" s="40"/>
      <c r="AZ5" s="40"/>
      <c r="BA5" s="40"/>
      <c r="BB5" s="40"/>
      <c r="BC5" s="40"/>
      <c r="BD5" s="40"/>
      <c r="BE5" s="40"/>
      <c r="BF5" s="40"/>
    </row>
    <row r="6" spans="1:76" ht="15" customHeight="1" x14ac:dyDescent="0.35">
      <c r="A6" s="40"/>
      <c r="B6" s="249" t="s">
        <v>4</v>
      </c>
      <c r="C6" s="250"/>
      <c r="D6" s="251"/>
      <c r="E6" s="238" t="s">
        <v>107</v>
      </c>
      <c r="F6" s="239"/>
      <c r="G6" s="239"/>
      <c r="H6" s="239"/>
      <c r="I6" s="239"/>
      <c r="J6" s="80" t="str">
        <f ca="1">IF(AND('Riesgos Corrup'!$AB$7="Muy Alta",'Riesgos Corrup'!$AD$7="Leve"),CONCATENATE("R1C",'Riesgos Corrup'!$R$7),"")</f>
        <v/>
      </c>
      <c r="K6" s="81" t="str">
        <f>IF(AND('Riesgos Corrup'!$AB$8="Muy Alta",'Riesgos Corrup'!$AD$8="Leve"),CONCATENATE("R1C",'Riesgos Corrup'!$R$8),"")</f>
        <v/>
      </c>
      <c r="L6" s="82" t="str">
        <f>IF(AND('Riesgos Corrup'!$AB$9="Muy Alta",'Riesgos Corrup'!$AD$9="Leve"),CONCATENATE("R1C",'Riesgos Corrup'!$R$9),"")</f>
        <v/>
      </c>
      <c r="M6" s="80" t="str">
        <f ca="1">IF(AND('Riesgos Corrup'!$AB$7="Muy Alta",'Riesgos Corrup'!$AD$7="Menor"),CONCATENATE("R1C",'Riesgos Corrup'!$R$7),"")</f>
        <v/>
      </c>
      <c r="N6" s="81" t="str">
        <f>IF(AND('Riesgos Corrup'!$AB$8="Muy Alta",'Riesgos Corrup'!$AD$8="Menor"),CONCATENATE("R1C",'Riesgos Corrup'!$R$8),"")</f>
        <v/>
      </c>
      <c r="O6" s="82" t="str">
        <f>IF(AND('Riesgos Corrup'!$AB$9="Muy Alta",'Riesgos Corrup'!$AD$9="Menor"),CONCATENATE("R1C",'Riesgos Corrup'!$R$9),"")</f>
        <v/>
      </c>
      <c r="P6" s="80" t="str">
        <f ca="1">IF(AND('Riesgos Corrup'!$AB$7="Muy Alta",'Riesgos Corrup'!$AD$7="Moderado"),CONCATENATE("R1C",'Riesgos Corrup'!$R$7),"")</f>
        <v/>
      </c>
      <c r="Q6" s="81" t="str">
        <f>IF(AND('Riesgos Corrup'!$AB$8="Muy Alta",'Riesgos Corrup'!$AD$8="Moderado"),CONCATENATE("R1C",'Riesgos Corrup'!$R$8),"")</f>
        <v/>
      </c>
      <c r="R6" s="82" t="str">
        <f>IF(AND('Riesgos Corrup'!$AB$9="Muy Alta",'Riesgos Corrup'!$AD$9="Moderado"),CONCATENATE("R1C",'Riesgos Corrup'!$R$9),"")</f>
        <v/>
      </c>
      <c r="S6" s="80" t="str">
        <f ca="1">IF(AND('Riesgos Corrup'!$AB$7="Muy Alta",'Riesgos Corrup'!$AD$7="Mayor"),CONCATENATE("R1C",'Riesgos Corrup'!$R$7),"")</f>
        <v/>
      </c>
      <c r="T6" s="81" t="str">
        <f>IF(AND('Riesgos Corrup'!$AB$8="Muy Alta",'Riesgos Corrup'!$AD$8="Mayor"),CONCATENATE("R1C",'Riesgos Corrup'!$R$8),"")</f>
        <v/>
      </c>
      <c r="U6" s="82" t="str">
        <f>IF(AND('Riesgos Corrup'!$AB$9="Muy Alta",'Riesgos Corrup'!$AD$9="Mayor"),CONCATENATE("R1C",'Riesgos Corrup'!$R$9),"")</f>
        <v/>
      </c>
      <c r="V6" s="93" t="str">
        <f ca="1">IF(AND('Riesgos Corrup'!$AB$7="Muy Alta",'Riesgos Corrup'!$AD$7="Catastrófico"),CONCATENATE("R1C",'Riesgos Corrup'!$R$7),"")</f>
        <v/>
      </c>
      <c r="W6" s="94" t="str">
        <f>IF(AND('Riesgos Corrup'!$AB$8="Muy Alta",'Riesgos Corrup'!$AD$8="Catastrófico"),CONCATENATE("R1C",'Riesgos Corrup'!$R$8),"")</f>
        <v/>
      </c>
      <c r="X6" s="95" t="str">
        <f>IF(AND('Riesgos Corrup'!$AB$9="Muy Alta",'Riesgos Corrup'!$AD$9="Catastrófico"),CONCATENATE("R1C",'Riesgos Corrup'!$R$9),"")</f>
        <v/>
      </c>
      <c r="Y6" s="40"/>
      <c r="Z6" s="240" t="s">
        <v>73</v>
      </c>
      <c r="AA6" s="241"/>
      <c r="AB6" s="241"/>
      <c r="AC6" s="241"/>
      <c r="AD6" s="241"/>
      <c r="AE6" s="242"/>
      <c r="AF6" s="40"/>
      <c r="AG6" s="40"/>
      <c r="AH6" s="40"/>
      <c r="AI6" s="40"/>
      <c r="AJ6" s="40"/>
      <c r="AK6" s="40"/>
      <c r="AL6" s="40"/>
      <c r="AM6" s="40"/>
      <c r="AN6" s="40"/>
      <c r="AO6" s="40"/>
      <c r="AP6" s="40"/>
      <c r="AQ6" s="40"/>
      <c r="AR6" s="40"/>
      <c r="AS6" s="40"/>
      <c r="AT6" s="40"/>
      <c r="AU6" s="40"/>
      <c r="AV6" s="40"/>
      <c r="AW6" s="40"/>
      <c r="AX6" s="40"/>
      <c r="AY6" s="40"/>
      <c r="AZ6" s="40"/>
      <c r="BA6" s="40"/>
      <c r="BB6" s="40"/>
      <c r="BC6" s="40"/>
      <c r="BD6" s="40"/>
      <c r="BE6" s="40"/>
      <c r="BF6" s="40"/>
      <c r="BG6" s="40"/>
      <c r="BH6" s="40"/>
      <c r="BI6" s="40"/>
    </row>
    <row r="7" spans="1:76" ht="15" customHeight="1" x14ac:dyDescent="0.35">
      <c r="A7" s="40"/>
      <c r="B7" s="252"/>
      <c r="C7" s="253"/>
      <c r="D7" s="254"/>
      <c r="E7" s="227"/>
      <c r="F7" s="222"/>
      <c r="G7" s="222"/>
      <c r="H7" s="222"/>
      <c r="I7" s="222"/>
      <c r="J7" s="83" t="e">
        <f>IF(AND('Riesgos Corrup'!#REF!="Muy Alta",'Riesgos Corrup'!#REF!="Leve"),CONCATENATE("R2C",'Riesgos Corrup'!#REF!),"")</f>
        <v>#REF!</v>
      </c>
      <c r="K7" s="39" t="e">
        <f>IF(AND('Riesgos Corrup'!#REF!="Muy Alta",'Riesgos Corrup'!#REF!="Leve"),CONCATENATE("R2C",'Riesgos Corrup'!#REF!),"")</f>
        <v>#REF!</v>
      </c>
      <c r="L7" s="84" t="e">
        <f>IF(AND('Riesgos Corrup'!#REF!="Muy Alta",'Riesgos Corrup'!#REF!="Leve"),CONCATENATE("R2C",'Riesgos Corrup'!#REF!),"")</f>
        <v>#REF!</v>
      </c>
      <c r="M7" s="83" t="e">
        <f>IF(AND('Riesgos Corrup'!#REF!="Muy Alta",'Riesgos Corrup'!#REF!="Menor"),CONCATENATE("R2C",'Riesgos Corrup'!#REF!),"")</f>
        <v>#REF!</v>
      </c>
      <c r="N7" s="39" t="e">
        <f>IF(AND('Riesgos Corrup'!#REF!="Muy Alta",'Riesgos Corrup'!#REF!="Menor"),CONCATENATE("R2C",'Riesgos Corrup'!#REF!),"")</f>
        <v>#REF!</v>
      </c>
      <c r="O7" s="84" t="e">
        <f>IF(AND('Riesgos Corrup'!#REF!="Muy Alta",'Riesgos Corrup'!#REF!="Menor"),CONCATENATE("R2C",'Riesgos Corrup'!#REF!),"")</f>
        <v>#REF!</v>
      </c>
      <c r="P7" s="83" t="e">
        <f>IF(AND('Riesgos Corrup'!#REF!="Muy Alta",'Riesgos Corrup'!#REF!="Moderado"),CONCATENATE("R2C",'Riesgos Corrup'!#REF!),"")</f>
        <v>#REF!</v>
      </c>
      <c r="Q7" s="39" t="e">
        <f>IF(AND('Riesgos Corrup'!#REF!="Muy Alta",'Riesgos Corrup'!#REF!="Moderado"),CONCATENATE("R2C",'Riesgos Corrup'!#REF!),"")</f>
        <v>#REF!</v>
      </c>
      <c r="R7" s="84" t="e">
        <f>IF(AND('Riesgos Corrup'!#REF!="Muy Alta",'Riesgos Corrup'!#REF!="Moderado"),CONCATENATE("R2C",'Riesgos Corrup'!#REF!),"")</f>
        <v>#REF!</v>
      </c>
      <c r="S7" s="83" t="e">
        <f>IF(AND('Riesgos Corrup'!#REF!="Muy Alta",'Riesgos Corrup'!#REF!="Mayor"),CONCATENATE("R2C",'Riesgos Corrup'!#REF!),"")</f>
        <v>#REF!</v>
      </c>
      <c r="T7" s="39" t="e">
        <f>IF(AND('Riesgos Corrup'!#REF!="Muy Alta",'Riesgos Corrup'!#REF!="Mayor"),CONCATENATE("R2C",'Riesgos Corrup'!#REF!),"")</f>
        <v>#REF!</v>
      </c>
      <c r="U7" s="84" t="e">
        <f>IF(AND('Riesgos Corrup'!#REF!="Muy Alta",'Riesgos Corrup'!#REF!="Mayor"),CONCATENATE("R2C",'Riesgos Corrup'!#REF!),"")</f>
        <v>#REF!</v>
      </c>
      <c r="V7" s="96" t="e">
        <f>IF(AND('Riesgos Corrup'!#REF!="Muy Alta",'Riesgos Corrup'!#REF!="Catastrófico"),CONCATENATE("R2C",'Riesgos Corrup'!#REF!),"")</f>
        <v>#REF!</v>
      </c>
      <c r="W7" s="97" t="e">
        <f>IF(AND('Riesgos Corrup'!#REF!="Muy Alta",'Riesgos Corrup'!#REF!="Catastrófico"),CONCATENATE("R2C",'Riesgos Corrup'!#REF!),"")</f>
        <v>#REF!</v>
      </c>
      <c r="X7" s="98" t="e">
        <f>IF(AND('Riesgos Corrup'!#REF!="Muy Alta",'Riesgos Corrup'!#REF!="Catastrófico"),CONCATENATE("R2C",'Riesgos Corrup'!#REF!),"")</f>
        <v>#REF!</v>
      </c>
      <c r="Y7" s="40"/>
      <c r="Z7" s="243"/>
      <c r="AA7" s="244"/>
      <c r="AB7" s="244"/>
      <c r="AC7" s="244"/>
      <c r="AD7" s="244"/>
      <c r="AE7" s="245"/>
      <c r="AF7" s="40"/>
      <c r="AG7" s="40"/>
      <c r="AH7" s="40"/>
      <c r="AI7" s="40"/>
      <c r="AJ7" s="40"/>
      <c r="AK7" s="40"/>
      <c r="AL7" s="40"/>
      <c r="AM7" s="40"/>
      <c r="AN7" s="40"/>
      <c r="AO7" s="40"/>
      <c r="AP7" s="40"/>
      <c r="AQ7" s="40"/>
      <c r="AR7" s="40"/>
      <c r="AS7" s="40"/>
      <c r="AT7" s="40"/>
      <c r="AU7" s="40"/>
      <c r="AV7" s="40"/>
      <c r="AW7" s="40"/>
      <c r="AX7" s="40"/>
      <c r="AY7" s="40"/>
      <c r="AZ7" s="40"/>
      <c r="BA7" s="40"/>
      <c r="BB7" s="40"/>
      <c r="BC7" s="40"/>
      <c r="BD7" s="40"/>
      <c r="BE7" s="40"/>
      <c r="BF7" s="40"/>
      <c r="BG7" s="40"/>
      <c r="BH7" s="40"/>
      <c r="BI7" s="40"/>
    </row>
    <row r="8" spans="1:76" ht="15" customHeight="1" x14ac:dyDescent="0.35">
      <c r="A8" s="40"/>
      <c r="B8" s="252"/>
      <c r="C8" s="253"/>
      <c r="D8" s="254"/>
      <c r="E8" s="227"/>
      <c r="F8" s="222"/>
      <c r="G8" s="222"/>
      <c r="H8" s="222"/>
      <c r="I8" s="222"/>
      <c r="J8" s="83" t="e">
        <f>IF(AND('Riesgos Corrup'!#REF!="Muy Alta",'Riesgos Corrup'!#REF!="Leve"),CONCATENATE("R3C",'Riesgos Corrup'!#REF!),"")</f>
        <v>#REF!</v>
      </c>
      <c r="K8" s="39" t="e">
        <f>IF(AND('Riesgos Corrup'!#REF!="Muy Alta",'Riesgos Corrup'!#REF!="Leve"),CONCATENATE("R3C",'Riesgos Corrup'!#REF!),"")</f>
        <v>#REF!</v>
      </c>
      <c r="L8" s="84" t="e">
        <f>IF(AND('Riesgos Corrup'!#REF!="Muy Alta",'Riesgos Corrup'!#REF!="Leve"),CONCATENATE("R3C",'Riesgos Corrup'!#REF!),"")</f>
        <v>#REF!</v>
      </c>
      <c r="M8" s="83" t="e">
        <f>IF(AND('Riesgos Corrup'!#REF!="Muy Alta",'Riesgos Corrup'!#REF!="Menor"),CONCATENATE("R3C",'Riesgos Corrup'!#REF!),"")</f>
        <v>#REF!</v>
      </c>
      <c r="N8" s="39" t="e">
        <f>IF(AND('Riesgos Corrup'!#REF!="Muy Alta",'Riesgos Corrup'!#REF!="Menor"),CONCATENATE("R3C",'Riesgos Corrup'!#REF!),"")</f>
        <v>#REF!</v>
      </c>
      <c r="O8" s="84" t="e">
        <f>IF(AND('Riesgos Corrup'!#REF!="Muy Alta",'Riesgos Corrup'!#REF!="Menor"),CONCATENATE("R3C",'Riesgos Corrup'!#REF!),"")</f>
        <v>#REF!</v>
      </c>
      <c r="P8" s="83" t="e">
        <f>IF(AND('Riesgos Corrup'!#REF!="Muy Alta",'Riesgos Corrup'!#REF!="Moderado"),CONCATENATE("R3C",'Riesgos Corrup'!#REF!),"")</f>
        <v>#REF!</v>
      </c>
      <c r="Q8" s="39" t="e">
        <f>IF(AND('Riesgos Corrup'!#REF!="Muy Alta",'Riesgos Corrup'!#REF!="Moderado"),CONCATENATE("R3C",'Riesgos Corrup'!#REF!),"")</f>
        <v>#REF!</v>
      </c>
      <c r="R8" s="84" t="e">
        <f>IF(AND('Riesgos Corrup'!#REF!="Muy Alta",'Riesgos Corrup'!#REF!="Moderado"),CONCATENATE("R3C",'Riesgos Corrup'!#REF!),"")</f>
        <v>#REF!</v>
      </c>
      <c r="S8" s="83" t="e">
        <f>IF(AND('Riesgos Corrup'!#REF!="Muy Alta",'Riesgos Corrup'!#REF!="Mayor"),CONCATENATE("R3C",'Riesgos Corrup'!#REF!),"")</f>
        <v>#REF!</v>
      </c>
      <c r="T8" s="39" t="e">
        <f>IF(AND('Riesgos Corrup'!#REF!="Muy Alta",'Riesgos Corrup'!#REF!="Mayor"),CONCATENATE("R3C",'Riesgos Corrup'!#REF!),"")</f>
        <v>#REF!</v>
      </c>
      <c r="U8" s="84" t="e">
        <f>IF(AND('Riesgos Corrup'!#REF!="Muy Alta",'Riesgos Corrup'!#REF!="Mayor"),CONCATENATE("R3C",'Riesgos Corrup'!#REF!),"")</f>
        <v>#REF!</v>
      </c>
      <c r="V8" s="96" t="e">
        <f>IF(AND('Riesgos Corrup'!#REF!="Muy Alta",'Riesgos Corrup'!#REF!="Catastrófico"),CONCATENATE("R3C",'Riesgos Corrup'!#REF!),"")</f>
        <v>#REF!</v>
      </c>
      <c r="W8" s="97" t="e">
        <f>IF(AND('Riesgos Corrup'!#REF!="Muy Alta",'Riesgos Corrup'!#REF!="Catastrófico"),CONCATENATE("R3C",'Riesgos Corrup'!#REF!),"")</f>
        <v>#REF!</v>
      </c>
      <c r="X8" s="98" t="e">
        <f>IF(AND('Riesgos Corrup'!#REF!="Muy Alta",'Riesgos Corrup'!#REF!="Catastrófico"),CONCATENATE("R3C",'Riesgos Corrup'!#REF!),"")</f>
        <v>#REF!</v>
      </c>
      <c r="Y8" s="40"/>
      <c r="Z8" s="243"/>
      <c r="AA8" s="244"/>
      <c r="AB8" s="244"/>
      <c r="AC8" s="244"/>
      <c r="AD8" s="244"/>
      <c r="AE8" s="245"/>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row>
    <row r="9" spans="1:76" ht="15" customHeight="1" x14ac:dyDescent="0.35">
      <c r="A9" s="40"/>
      <c r="B9" s="252"/>
      <c r="C9" s="253"/>
      <c r="D9" s="254"/>
      <c r="E9" s="227"/>
      <c r="F9" s="222"/>
      <c r="G9" s="222"/>
      <c r="H9" s="222"/>
      <c r="I9" s="222"/>
      <c r="J9" s="83" t="str">
        <f ca="1">IF(AND('Riesgos Corrup'!$AB$10="Muy Alta",'Riesgos Corrup'!$AD$10="Leve"),CONCATENATE("R4C",'Riesgos Corrup'!$R$10),"")</f>
        <v/>
      </c>
      <c r="K9" s="39" t="str">
        <f>IF(AND('Riesgos Corrup'!$AB$11="Muy Alta",'Riesgos Corrup'!$AD$11="Leve"),CONCATENATE("R4C",'Riesgos Corrup'!$R$11),"")</f>
        <v/>
      </c>
      <c r="L9" s="84" t="str">
        <f>IF(AND('Riesgos Corrup'!$AB$12="Muy Alta",'Riesgos Corrup'!$AD$12="Leve"),CONCATENATE("R4C",'Riesgos Corrup'!$R$12),"")</f>
        <v/>
      </c>
      <c r="M9" s="83" t="str">
        <f ca="1">IF(AND('Riesgos Corrup'!$AB$10="Muy Alta",'Riesgos Corrup'!$AD$10="Menor"),CONCATENATE("R4C",'Riesgos Corrup'!$R$10),"")</f>
        <v/>
      </c>
      <c r="N9" s="39" t="str">
        <f>IF(AND('Riesgos Corrup'!$AB$11="Muy Alta",'Riesgos Corrup'!$AD$11="Menor"),CONCATENATE("R4C",'Riesgos Corrup'!$R$11),"")</f>
        <v/>
      </c>
      <c r="O9" s="84" t="str">
        <f>IF(AND('Riesgos Corrup'!$AB$12="Muy Alta",'Riesgos Corrup'!$AD$12="Menor"),CONCATENATE("R4C",'Riesgos Corrup'!$R$12),"")</f>
        <v/>
      </c>
      <c r="P9" s="83" t="str">
        <f ca="1">IF(AND('Riesgos Corrup'!$AB$10="Muy Alta",'Riesgos Corrup'!$AD$10="Moderado"),CONCATENATE("R4C",'Riesgos Corrup'!$R$10),"")</f>
        <v/>
      </c>
      <c r="Q9" s="39" t="str">
        <f>IF(AND('Riesgos Corrup'!$AB$11="Muy Alta",'Riesgos Corrup'!$AD$11="Moderado"),CONCATENATE("R4C",'Riesgos Corrup'!$R$11),"")</f>
        <v/>
      </c>
      <c r="R9" s="84" t="str">
        <f>IF(AND('Riesgos Corrup'!$AB$12="Muy Alta",'Riesgos Corrup'!$AD$12="Moderado"),CONCATENATE("R4C",'Riesgos Corrup'!$R$12),"")</f>
        <v/>
      </c>
      <c r="S9" s="83" t="str">
        <f ca="1">IF(AND('Riesgos Corrup'!$AB$10="Muy Alta",'Riesgos Corrup'!$AD$10="Mayor"),CONCATENATE("R4C",'Riesgos Corrup'!$R$10),"")</f>
        <v/>
      </c>
      <c r="T9" s="39" t="str">
        <f>IF(AND('Riesgos Corrup'!$AB$11="Muy Alta",'Riesgos Corrup'!$AD$11="Mayor"),CONCATENATE("R4C",'Riesgos Corrup'!$R$11),"")</f>
        <v/>
      </c>
      <c r="U9" s="84" t="str">
        <f>IF(AND('Riesgos Corrup'!$AB$12="Muy Alta",'Riesgos Corrup'!$AD$12="Mayor"),CONCATENATE("R4C",'Riesgos Corrup'!$R$12),"")</f>
        <v/>
      </c>
      <c r="V9" s="96" t="str">
        <f ca="1">IF(AND('Riesgos Corrup'!$AB$10="Muy Alta",'Riesgos Corrup'!$AD$10="Catastrófico"),CONCATENATE("R4C",'Riesgos Corrup'!$R$10),"")</f>
        <v/>
      </c>
      <c r="W9" s="97" t="str">
        <f>IF(AND('Riesgos Corrup'!$AB$11="Muy Alta",'Riesgos Corrup'!$AD$11="Catastrófico"),CONCATENATE("R4C",'Riesgos Corrup'!$R$11),"")</f>
        <v/>
      </c>
      <c r="X9" s="98" t="str">
        <f>IF(AND('Riesgos Corrup'!$AB$12="Muy Alta",'Riesgos Corrup'!$AD$12="Catastrófico"),CONCATENATE("R4C",'Riesgos Corrup'!$R$12),"")</f>
        <v/>
      </c>
      <c r="Y9" s="40"/>
      <c r="Z9" s="243"/>
      <c r="AA9" s="244"/>
      <c r="AB9" s="244"/>
      <c r="AC9" s="244"/>
      <c r="AD9" s="244"/>
      <c r="AE9" s="245"/>
      <c r="AF9" s="40"/>
      <c r="AG9" s="40"/>
      <c r="AH9" s="40"/>
      <c r="AI9" s="40"/>
      <c r="AJ9" s="40"/>
      <c r="AK9" s="40"/>
      <c r="AL9" s="40"/>
      <c r="AM9" s="40"/>
      <c r="AN9" s="40"/>
      <c r="AO9" s="40"/>
      <c r="AP9" s="40"/>
      <c r="AQ9" s="40"/>
      <c r="AR9" s="40"/>
      <c r="AS9" s="40"/>
      <c r="AT9" s="40"/>
      <c r="AU9" s="40"/>
      <c r="AV9" s="40"/>
      <c r="AW9" s="40"/>
      <c r="AX9" s="40"/>
      <c r="AY9" s="40"/>
      <c r="AZ9" s="40"/>
      <c r="BA9" s="40"/>
      <c r="BB9" s="40"/>
      <c r="BC9" s="40"/>
      <c r="BD9" s="40"/>
      <c r="BE9" s="40"/>
      <c r="BF9" s="40"/>
      <c r="BG9" s="40"/>
      <c r="BH9" s="40"/>
      <c r="BI9" s="40"/>
    </row>
    <row r="10" spans="1:76" ht="15" customHeight="1" x14ac:dyDescent="0.35">
      <c r="A10" s="40"/>
      <c r="B10" s="252"/>
      <c r="C10" s="253"/>
      <c r="D10" s="254"/>
      <c r="E10" s="227"/>
      <c r="F10" s="222"/>
      <c r="G10" s="222"/>
      <c r="H10" s="222"/>
      <c r="I10" s="222"/>
      <c r="J10" s="83" t="e">
        <f>IF(AND('Riesgos Corrup'!#REF!="Muy Alta",'Riesgos Corrup'!#REF!="Leve"),CONCATENATE("R5C",'Riesgos Corrup'!#REF!),"")</f>
        <v>#REF!</v>
      </c>
      <c r="K10" s="39" t="e">
        <f>IF(AND('Riesgos Corrup'!#REF!="Muy Alta",'Riesgos Corrup'!#REF!="Leve"),CONCATENATE("R5C",'Riesgos Corrup'!#REF!),"")</f>
        <v>#REF!</v>
      </c>
      <c r="L10" s="84" t="e">
        <f>IF(AND('Riesgos Corrup'!#REF!="Muy Alta",'Riesgos Corrup'!#REF!="Leve"),CONCATENATE("R5C",'Riesgos Corrup'!#REF!),"")</f>
        <v>#REF!</v>
      </c>
      <c r="M10" s="83" t="e">
        <f>IF(AND('Riesgos Corrup'!#REF!="Muy Alta",'Riesgos Corrup'!#REF!="Menor"),CONCATENATE("R5C",'Riesgos Corrup'!#REF!),"")</f>
        <v>#REF!</v>
      </c>
      <c r="N10" s="39" t="e">
        <f>IF(AND('Riesgos Corrup'!#REF!="Muy Alta",'Riesgos Corrup'!#REF!="Menor"),CONCATENATE("R5C",'Riesgos Corrup'!#REF!),"")</f>
        <v>#REF!</v>
      </c>
      <c r="O10" s="84" t="e">
        <f>IF(AND('Riesgos Corrup'!#REF!="Muy Alta",'Riesgos Corrup'!#REF!="Menor"),CONCATENATE("R5C",'Riesgos Corrup'!#REF!),"")</f>
        <v>#REF!</v>
      </c>
      <c r="P10" s="83" t="e">
        <f>IF(AND('Riesgos Corrup'!#REF!="Muy Alta",'Riesgos Corrup'!#REF!="Moderado"),CONCATENATE("R5C",'Riesgos Corrup'!#REF!),"")</f>
        <v>#REF!</v>
      </c>
      <c r="Q10" s="39" t="e">
        <f>IF(AND('Riesgos Corrup'!#REF!="Muy Alta",'Riesgos Corrup'!#REF!="Moderado"),CONCATENATE("R5C",'Riesgos Corrup'!#REF!),"")</f>
        <v>#REF!</v>
      </c>
      <c r="R10" s="84" t="e">
        <f>IF(AND('Riesgos Corrup'!#REF!="Muy Alta",'Riesgos Corrup'!#REF!="Moderado"),CONCATENATE("R5C",'Riesgos Corrup'!#REF!),"")</f>
        <v>#REF!</v>
      </c>
      <c r="S10" s="83" t="e">
        <f>IF(AND('Riesgos Corrup'!#REF!="Muy Alta",'Riesgos Corrup'!#REF!="Mayor"),CONCATENATE("R5C",'Riesgos Corrup'!#REF!),"")</f>
        <v>#REF!</v>
      </c>
      <c r="T10" s="39" t="e">
        <f>IF(AND('Riesgos Corrup'!#REF!="Muy Alta",'Riesgos Corrup'!#REF!="Mayor"),CONCATENATE("R5C",'Riesgos Corrup'!#REF!),"")</f>
        <v>#REF!</v>
      </c>
      <c r="U10" s="84" t="e">
        <f>IF(AND('Riesgos Corrup'!#REF!="Muy Alta",'Riesgos Corrup'!#REF!="Mayor"),CONCATENATE("R5C",'Riesgos Corrup'!#REF!),"")</f>
        <v>#REF!</v>
      </c>
      <c r="V10" s="96" t="e">
        <f>IF(AND('Riesgos Corrup'!#REF!="Muy Alta",'Riesgos Corrup'!#REF!="Catastrófico"),CONCATENATE("R5C",'Riesgos Corrup'!#REF!),"")</f>
        <v>#REF!</v>
      </c>
      <c r="W10" s="97" t="e">
        <f>IF(AND('Riesgos Corrup'!#REF!="Muy Alta",'Riesgos Corrup'!#REF!="Catastrófico"),CONCATENATE("R5C",'Riesgos Corrup'!#REF!),"")</f>
        <v>#REF!</v>
      </c>
      <c r="X10" s="98" t="e">
        <f>IF(AND('Riesgos Corrup'!#REF!="Muy Alta",'Riesgos Corrup'!#REF!="Catastrófico"),CONCATENATE("R5C",'Riesgos Corrup'!#REF!),"")</f>
        <v>#REF!</v>
      </c>
      <c r="Y10" s="40"/>
      <c r="Z10" s="243"/>
      <c r="AA10" s="244"/>
      <c r="AB10" s="244"/>
      <c r="AC10" s="244"/>
      <c r="AD10" s="244"/>
      <c r="AE10" s="245"/>
      <c r="AF10" s="40"/>
      <c r="AG10" s="40"/>
      <c r="AH10" s="40"/>
      <c r="AI10" s="40"/>
      <c r="AJ10" s="40"/>
      <c r="AK10" s="40"/>
      <c r="AL10" s="40"/>
      <c r="AM10" s="40"/>
      <c r="AN10" s="40"/>
      <c r="AO10" s="40"/>
      <c r="AP10" s="40"/>
      <c r="AQ10" s="40"/>
      <c r="AR10" s="40"/>
      <c r="AS10" s="40"/>
      <c r="AT10" s="40"/>
      <c r="AU10" s="40"/>
      <c r="AV10" s="40"/>
      <c r="AW10" s="40"/>
      <c r="AX10" s="40"/>
      <c r="AY10" s="40"/>
      <c r="AZ10" s="40"/>
      <c r="BA10" s="40"/>
      <c r="BB10" s="40"/>
      <c r="BC10" s="40"/>
      <c r="BD10" s="40"/>
      <c r="BE10" s="40"/>
      <c r="BF10" s="40"/>
      <c r="BG10" s="40"/>
      <c r="BH10" s="40"/>
      <c r="BI10" s="40"/>
    </row>
    <row r="11" spans="1:76" ht="15" customHeight="1" x14ac:dyDescent="0.35">
      <c r="A11" s="40"/>
      <c r="B11" s="252"/>
      <c r="C11" s="253"/>
      <c r="D11" s="254"/>
      <c r="E11" s="227"/>
      <c r="F11" s="222"/>
      <c r="G11" s="222"/>
      <c r="H11" s="222"/>
      <c r="I11" s="222"/>
      <c r="J11" s="83" t="str">
        <f ca="1">IF(AND('Riesgos Corrup'!$AB$13="Muy Alta",'Riesgos Corrup'!$AD$13="Leve"),CONCATENATE("R6C",'Riesgos Corrup'!$R$13),"")</f>
        <v/>
      </c>
      <c r="K11" s="39" t="str">
        <f ca="1">IF(AND('Riesgos Corrup'!$AB$14="Muy Alta",'Riesgos Corrup'!$AD$14="Leve"),CONCATENATE("R6C",'Riesgos Corrup'!$R$14),"")</f>
        <v/>
      </c>
      <c r="L11" s="84" t="str">
        <f ca="1">IF(AND('Riesgos Corrup'!$AB$15="Muy Alta",'Riesgos Corrup'!$AD$15="Leve"),CONCATENATE("R6C",'Riesgos Corrup'!$R$15),"")</f>
        <v/>
      </c>
      <c r="M11" s="83" t="str">
        <f ca="1">IF(AND('Riesgos Corrup'!$AB$13="Muy Alta",'Riesgos Corrup'!$AD$13="Menor"),CONCATENATE("R6C",'Riesgos Corrup'!$R$13),"")</f>
        <v/>
      </c>
      <c r="N11" s="39" t="str">
        <f ca="1">IF(AND('Riesgos Corrup'!$AB$14="Muy Alta",'Riesgos Corrup'!$AD$14="Menor"),CONCATENATE("R6C",'Riesgos Corrup'!$R$14),"")</f>
        <v/>
      </c>
      <c r="O11" s="84" t="str">
        <f ca="1">IF(AND('Riesgos Corrup'!$AB$15="Muy Alta",'Riesgos Corrup'!$AD$15="Menor"),CONCATENATE("R6C",'Riesgos Corrup'!$R$15),"")</f>
        <v/>
      </c>
      <c r="P11" s="83" t="str">
        <f ca="1">IF(AND('Riesgos Corrup'!$AB$13="Muy Alta",'Riesgos Corrup'!$AD$13="Moderado"),CONCATENATE("R6C",'Riesgos Corrup'!$R$13),"")</f>
        <v/>
      </c>
      <c r="Q11" s="39" t="str">
        <f ca="1">IF(AND('Riesgos Corrup'!$AB$14="Muy Alta",'Riesgos Corrup'!$AD$14="Moderado"),CONCATENATE("R6C",'Riesgos Corrup'!$R$14),"")</f>
        <v/>
      </c>
      <c r="R11" s="84" t="str">
        <f ca="1">IF(AND('Riesgos Corrup'!$AB$15="Muy Alta",'Riesgos Corrup'!$AD$15="Moderado"),CONCATENATE("R6C",'Riesgos Corrup'!$R$15),"")</f>
        <v/>
      </c>
      <c r="S11" s="83" t="str">
        <f ca="1">IF(AND('Riesgos Corrup'!$AB$13="Muy Alta",'Riesgos Corrup'!$AD$13="Mayor"),CONCATENATE("R6C",'Riesgos Corrup'!$R$13),"")</f>
        <v/>
      </c>
      <c r="T11" s="39" t="str">
        <f ca="1">IF(AND('Riesgos Corrup'!$AB$14="Muy Alta",'Riesgos Corrup'!$AD$14="Mayor"),CONCATENATE("R6C",'Riesgos Corrup'!$R$14),"")</f>
        <v/>
      </c>
      <c r="U11" s="84" t="str">
        <f ca="1">IF(AND('Riesgos Corrup'!$AB$15="Muy Alta",'Riesgos Corrup'!$AD$15="Mayor"),CONCATENATE("R6C",'Riesgos Corrup'!$R$15),"")</f>
        <v/>
      </c>
      <c r="V11" s="96" t="str">
        <f ca="1">IF(AND('Riesgos Corrup'!$AB$13="Muy Alta",'Riesgos Corrup'!$AD$13="Catastrófico"),CONCATENATE("R6C",'Riesgos Corrup'!$R$13),"")</f>
        <v/>
      </c>
      <c r="W11" s="97" t="str">
        <f ca="1">IF(AND('Riesgos Corrup'!$AB$14="Muy Alta",'Riesgos Corrup'!$AD$14="Catastrófico"),CONCATENATE("R6C",'Riesgos Corrup'!$R$14),"")</f>
        <v/>
      </c>
      <c r="X11" s="98" t="str">
        <f ca="1">IF(AND('Riesgos Corrup'!$AB$15="Muy Alta",'Riesgos Corrup'!$AD$15="Catastrófico"),CONCATENATE("R6C",'Riesgos Corrup'!$R$15),"")</f>
        <v/>
      </c>
      <c r="Y11" s="40"/>
      <c r="Z11" s="243"/>
      <c r="AA11" s="244"/>
      <c r="AB11" s="244"/>
      <c r="AC11" s="244"/>
      <c r="AD11" s="244"/>
      <c r="AE11" s="245"/>
      <c r="AF11" s="40"/>
      <c r="AG11" s="40"/>
      <c r="AH11" s="40"/>
      <c r="AI11" s="40"/>
      <c r="AJ11" s="40"/>
      <c r="AK11" s="40"/>
      <c r="AL11" s="40"/>
      <c r="AM11" s="40"/>
      <c r="AN11" s="40"/>
      <c r="AO11" s="40"/>
      <c r="AP11" s="40"/>
      <c r="AQ11" s="40"/>
      <c r="AR11" s="40"/>
      <c r="AS11" s="40"/>
      <c r="AT11" s="40"/>
      <c r="AU11" s="40"/>
      <c r="AV11" s="40"/>
      <c r="AW11" s="40"/>
      <c r="AX11" s="40"/>
      <c r="AY11" s="40"/>
      <c r="AZ11" s="40"/>
      <c r="BA11" s="40"/>
      <c r="BB11" s="40"/>
      <c r="BC11" s="40"/>
      <c r="BD11" s="40"/>
      <c r="BE11" s="40"/>
      <c r="BF11" s="40"/>
      <c r="BG11" s="40"/>
      <c r="BH11" s="40"/>
      <c r="BI11" s="40"/>
    </row>
    <row r="12" spans="1:76" ht="15" customHeight="1" x14ac:dyDescent="0.35">
      <c r="A12" s="40"/>
      <c r="B12" s="252"/>
      <c r="C12" s="253"/>
      <c r="D12" s="254"/>
      <c r="E12" s="227"/>
      <c r="F12" s="222"/>
      <c r="G12" s="222"/>
      <c r="H12" s="222"/>
      <c r="I12" s="222"/>
      <c r="J12" s="83" t="e">
        <f>IF(AND('Riesgos Corrup'!#REF!="Muy Alta",'Riesgos Corrup'!#REF!="Leve"),CONCATENATE("R7C",'Riesgos Corrup'!#REF!),"")</f>
        <v>#REF!</v>
      </c>
      <c r="K12" s="39" t="e">
        <f>IF(AND('Riesgos Corrup'!#REF!="Muy Alta",'Riesgos Corrup'!#REF!="Leve"),CONCATENATE("R7C",'Riesgos Corrup'!#REF!),"")</f>
        <v>#REF!</v>
      </c>
      <c r="L12" s="84" t="e">
        <f>IF(AND('Riesgos Corrup'!#REF!="Muy Alta",'Riesgos Corrup'!#REF!="Leve"),CONCATENATE("R7C",'Riesgos Corrup'!#REF!),"")</f>
        <v>#REF!</v>
      </c>
      <c r="M12" s="83" t="e">
        <f>IF(AND('Riesgos Corrup'!#REF!="Muy Alta",'Riesgos Corrup'!#REF!="Menor"),CONCATENATE("R7C",'Riesgos Corrup'!#REF!),"")</f>
        <v>#REF!</v>
      </c>
      <c r="N12" s="39" t="e">
        <f>IF(AND('Riesgos Corrup'!#REF!="Muy Alta",'Riesgos Corrup'!#REF!="Menor"),CONCATENATE("R7C",'Riesgos Corrup'!#REF!),"")</f>
        <v>#REF!</v>
      </c>
      <c r="O12" s="84" t="e">
        <f>IF(AND('Riesgos Corrup'!#REF!="Muy Alta",'Riesgos Corrup'!#REF!="Menor"),CONCATENATE("R7C",'Riesgos Corrup'!#REF!),"")</f>
        <v>#REF!</v>
      </c>
      <c r="P12" s="83" t="e">
        <f>IF(AND('Riesgos Corrup'!#REF!="Muy Alta",'Riesgos Corrup'!#REF!="Moderado"),CONCATENATE("R7C",'Riesgos Corrup'!#REF!),"")</f>
        <v>#REF!</v>
      </c>
      <c r="Q12" s="39" t="e">
        <f>IF(AND('Riesgos Corrup'!#REF!="Muy Alta",'Riesgos Corrup'!#REF!="Moderado"),CONCATENATE("R7C",'Riesgos Corrup'!#REF!),"")</f>
        <v>#REF!</v>
      </c>
      <c r="R12" s="84" t="e">
        <f>IF(AND('Riesgos Corrup'!#REF!="Muy Alta",'Riesgos Corrup'!#REF!="Moderado"),CONCATENATE("R7C",'Riesgos Corrup'!#REF!),"")</f>
        <v>#REF!</v>
      </c>
      <c r="S12" s="83" t="e">
        <f>IF(AND('Riesgos Corrup'!#REF!="Muy Alta",'Riesgos Corrup'!#REF!="Mayor"),CONCATENATE("R7C",'Riesgos Corrup'!#REF!),"")</f>
        <v>#REF!</v>
      </c>
      <c r="T12" s="39" t="e">
        <f>IF(AND('Riesgos Corrup'!#REF!="Muy Alta",'Riesgos Corrup'!#REF!="Mayor"),CONCATENATE("R7C",'Riesgos Corrup'!#REF!),"")</f>
        <v>#REF!</v>
      </c>
      <c r="U12" s="84" t="e">
        <f>IF(AND('Riesgos Corrup'!#REF!="Muy Alta",'Riesgos Corrup'!#REF!="Mayor"),CONCATENATE("R7C",'Riesgos Corrup'!#REF!),"")</f>
        <v>#REF!</v>
      </c>
      <c r="V12" s="96" t="e">
        <f>IF(AND('Riesgos Corrup'!#REF!="Muy Alta",'Riesgos Corrup'!#REF!="Catastrófico"),CONCATENATE("R7C",'Riesgos Corrup'!#REF!),"")</f>
        <v>#REF!</v>
      </c>
      <c r="W12" s="97" t="e">
        <f>IF(AND('Riesgos Corrup'!#REF!="Muy Alta",'Riesgos Corrup'!#REF!="Catastrófico"),CONCATENATE("R7C",'Riesgos Corrup'!#REF!),"")</f>
        <v>#REF!</v>
      </c>
      <c r="X12" s="98" t="e">
        <f>IF(AND('Riesgos Corrup'!#REF!="Muy Alta",'Riesgos Corrup'!#REF!="Catastrófico"),CONCATENATE("R7C",'Riesgos Corrup'!#REF!),"")</f>
        <v>#REF!</v>
      </c>
      <c r="Y12" s="40"/>
      <c r="Z12" s="243"/>
      <c r="AA12" s="244"/>
      <c r="AB12" s="244"/>
      <c r="AC12" s="244"/>
      <c r="AD12" s="244"/>
      <c r="AE12" s="245"/>
      <c r="AF12" s="40"/>
      <c r="AG12" s="40"/>
      <c r="AH12" s="40"/>
      <c r="AI12" s="40"/>
      <c r="AJ12" s="40"/>
      <c r="AK12" s="40"/>
      <c r="AL12" s="40"/>
      <c r="AM12" s="40"/>
      <c r="AN12" s="40"/>
      <c r="AO12" s="40"/>
      <c r="AP12" s="40"/>
      <c r="AQ12" s="40"/>
      <c r="AR12" s="40"/>
      <c r="AS12" s="40"/>
      <c r="AT12" s="40"/>
      <c r="AU12" s="40"/>
      <c r="AV12" s="40"/>
      <c r="AW12" s="40"/>
      <c r="AX12" s="40"/>
      <c r="AY12" s="40"/>
      <c r="AZ12" s="40"/>
      <c r="BA12" s="40"/>
      <c r="BB12" s="40"/>
      <c r="BC12" s="40"/>
      <c r="BD12" s="40"/>
      <c r="BE12" s="40"/>
      <c r="BF12" s="40"/>
      <c r="BG12" s="40"/>
      <c r="BH12" s="40"/>
      <c r="BI12" s="40"/>
    </row>
    <row r="13" spans="1:76" ht="15" customHeight="1" x14ac:dyDescent="0.35">
      <c r="A13" s="40"/>
      <c r="B13" s="252"/>
      <c r="C13" s="253"/>
      <c r="D13" s="254"/>
      <c r="E13" s="227"/>
      <c r="F13" s="222"/>
      <c r="G13" s="222"/>
      <c r="H13" s="222"/>
      <c r="I13" s="222"/>
      <c r="J13" s="83" t="e">
        <f>IF(AND('Riesgos Corrup'!#REF!="Muy Alta",'Riesgos Corrup'!#REF!="Leve"),CONCATENATE("R8C",'Riesgos Corrup'!#REF!),"")</f>
        <v>#REF!</v>
      </c>
      <c r="K13" s="39" t="e">
        <f>IF(AND('Riesgos Corrup'!#REF!="Muy Alta",'Riesgos Corrup'!#REF!="Leve"),CONCATENATE("R8C",'Riesgos Corrup'!#REF!),"")</f>
        <v>#REF!</v>
      </c>
      <c r="L13" s="84" t="e">
        <f>IF(AND('Riesgos Corrup'!#REF!="Muy Alta",'Riesgos Corrup'!#REF!="Leve"),CONCATENATE("R8C",'Riesgos Corrup'!#REF!),"")</f>
        <v>#REF!</v>
      </c>
      <c r="M13" s="83" t="e">
        <f>IF(AND('Riesgos Corrup'!#REF!="Muy Alta",'Riesgos Corrup'!#REF!="Menor"),CONCATENATE("R8C",'Riesgos Corrup'!#REF!),"")</f>
        <v>#REF!</v>
      </c>
      <c r="N13" s="39" t="e">
        <f>IF(AND('Riesgos Corrup'!#REF!="Muy Alta",'Riesgos Corrup'!#REF!="Menor"),CONCATENATE("R8C",'Riesgos Corrup'!#REF!),"")</f>
        <v>#REF!</v>
      </c>
      <c r="O13" s="84" t="e">
        <f>IF(AND('Riesgos Corrup'!#REF!="Muy Alta",'Riesgos Corrup'!#REF!="Menor"),CONCATENATE("R8C",'Riesgos Corrup'!#REF!),"")</f>
        <v>#REF!</v>
      </c>
      <c r="P13" s="83" t="e">
        <f>IF(AND('Riesgos Corrup'!#REF!="Muy Alta",'Riesgos Corrup'!#REF!="Moderado"),CONCATENATE("R8C",'Riesgos Corrup'!#REF!),"")</f>
        <v>#REF!</v>
      </c>
      <c r="Q13" s="39" t="e">
        <f>IF(AND('Riesgos Corrup'!#REF!="Muy Alta",'Riesgos Corrup'!#REF!="Moderado"),CONCATENATE("R8C",'Riesgos Corrup'!#REF!),"")</f>
        <v>#REF!</v>
      </c>
      <c r="R13" s="84" t="e">
        <f>IF(AND('Riesgos Corrup'!#REF!="Muy Alta",'Riesgos Corrup'!#REF!="Moderado"),CONCATENATE("R8C",'Riesgos Corrup'!#REF!),"")</f>
        <v>#REF!</v>
      </c>
      <c r="S13" s="83" t="e">
        <f>IF(AND('Riesgos Corrup'!#REF!="Muy Alta",'Riesgos Corrup'!#REF!="Mayor"),CONCATENATE("R8C",'Riesgos Corrup'!#REF!),"")</f>
        <v>#REF!</v>
      </c>
      <c r="T13" s="39" t="e">
        <f>IF(AND('Riesgos Corrup'!#REF!="Muy Alta",'Riesgos Corrup'!#REF!="Mayor"),CONCATENATE("R8C",'Riesgos Corrup'!#REF!),"")</f>
        <v>#REF!</v>
      </c>
      <c r="U13" s="84" t="e">
        <f>IF(AND('Riesgos Corrup'!#REF!="Muy Alta",'Riesgos Corrup'!#REF!="Mayor"),CONCATENATE("R8C",'Riesgos Corrup'!#REF!),"")</f>
        <v>#REF!</v>
      </c>
      <c r="V13" s="96" t="e">
        <f>IF(AND('Riesgos Corrup'!#REF!="Muy Alta",'Riesgos Corrup'!#REF!="Catastrófico"),CONCATENATE("R8C",'Riesgos Corrup'!#REF!),"")</f>
        <v>#REF!</v>
      </c>
      <c r="W13" s="97" t="e">
        <f>IF(AND('Riesgos Corrup'!#REF!="Muy Alta",'Riesgos Corrup'!#REF!="Catastrófico"),CONCATENATE("R8C",'Riesgos Corrup'!#REF!),"")</f>
        <v>#REF!</v>
      </c>
      <c r="X13" s="98" t="e">
        <f>IF(AND('Riesgos Corrup'!#REF!="Muy Alta",'Riesgos Corrup'!#REF!="Catastrófico"),CONCATENATE("R8C",'Riesgos Corrup'!#REF!),"")</f>
        <v>#REF!</v>
      </c>
      <c r="Y13" s="40"/>
      <c r="Z13" s="243"/>
      <c r="AA13" s="244"/>
      <c r="AB13" s="244"/>
      <c r="AC13" s="244"/>
      <c r="AD13" s="244"/>
      <c r="AE13" s="245"/>
      <c r="AF13" s="40"/>
      <c r="AG13" s="40"/>
      <c r="AH13" s="40"/>
      <c r="AI13" s="40"/>
      <c r="AJ13" s="40"/>
      <c r="AK13" s="40"/>
      <c r="AL13" s="40"/>
      <c r="AM13" s="40"/>
      <c r="AN13" s="40"/>
      <c r="AO13" s="40"/>
      <c r="AP13" s="40"/>
      <c r="AQ13" s="40"/>
      <c r="AR13" s="40"/>
      <c r="AS13" s="40"/>
      <c r="AT13" s="40"/>
      <c r="AU13" s="40"/>
      <c r="AV13" s="40"/>
      <c r="AW13" s="40"/>
      <c r="AX13" s="40"/>
      <c r="AY13" s="40"/>
      <c r="AZ13" s="40"/>
      <c r="BA13" s="40"/>
      <c r="BB13" s="40"/>
      <c r="BC13" s="40"/>
      <c r="BD13" s="40"/>
      <c r="BE13" s="40"/>
      <c r="BF13" s="40"/>
      <c r="BG13" s="40"/>
      <c r="BH13" s="40"/>
      <c r="BI13" s="40"/>
    </row>
    <row r="14" spans="1:76" ht="15" customHeight="1" x14ac:dyDescent="0.35">
      <c r="A14" s="40"/>
      <c r="B14" s="252"/>
      <c r="C14" s="253"/>
      <c r="D14" s="254"/>
      <c r="E14" s="227"/>
      <c r="F14" s="222"/>
      <c r="G14" s="222"/>
      <c r="H14" s="222"/>
      <c r="I14" s="222"/>
      <c r="J14" s="83" t="e">
        <f>IF(AND('Riesgos Corrup'!#REF!="Muy Alta",'Riesgos Corrup'!#REF!="Leve"),CONCATENATE("R9C",'Riesgos Corrup'!#REF!),"")</f>
        <v>#REF!</v>
      </c>
      <c r="K14" s="39" t="e">
        <f>IF(AND('Riesgos Corrup'!#REF!="Muy Alta",'Riesgos Corrup'!#REF!="Leve"),CONCATENATE("R9C",'Riesgos Corrup'!#REF!),"")</f>
        <v>#REF!</v>
      </c>
      <c r="L14" s="84" t="e">
        <f>IF(AND('Riesgos Corrup'!#REF!="Muy Alta",'Riesgos Corrup'!#REF!="Leve"),CONCATENATE("R9C",'Riesgos Corrup'!#REF!),"")</f>
        <v>#REF!</v>
      </c>
      <c r="M14" s="83" t="e">
        <f>IF(AND('Riesgos Corrup'!#REF!="Muy Alta",'Riesgos Corrup'!#REF!="Menor"),CONCATENATE("R9C",'Riesgos Corrup'!#REF!),"")</f>
        <v>#REF!</v>
      </c>
      <c r="N14" s="39" t="e">
        <f>IF(AND('Riesgos Corrup'!#REF!="Muy Alta",'Riesgos Corrup'!#REF!="Menor"),CONCATENATE("R9C",'Riesgos Corrup'!#REF!),"")</f>
        <v>#REF!</v>
      </c>
      <c r="O14" s="84" t="e">
        <f>IF(AND('Riesgos Corrup'!#REF!="Muy Alta",'Riesgos Corrup'!#REF!="Menor"),CONCATENATE("R9C",'Riesgos Corrup'!#REF!),"")</f>
        <v>#REF!</v>
      </c>
      <c r="P14" s="83" t="e">
        <f>IF(AND('Riesgos Corrup'!#REF!="Muy Alta",'Riesgos Corrup'!#REF!="Moderado"),CONCATENATE("R9C",'Riesgos Corrup'!#REF!),"")</f>
        <v>#REF!</v>
      </c>
      <c r="Q14" s="39" t="e">
        <f>IF(AND('Riesgos Corrup'!#REF!="Muy Alta",'Riesgos Corrup'!#REF!="Moderado"),CONCATENATE("R9C",'Riesgos Corrup'!#REF!),"")</f>
        <v>#REF!</v>
      </c>
      <c r="R14" s="84" t="e">
        <f>IF(AND('Riesgos Corrup'!#REF!="Muy Alta",'Riesgos Corrup'!#REF!="Moderado"),CONCATENATE("R9C",'Riesgos Corrup'!#REF!),"")</f>
        <v>#REF!</v>
      </c>
      <c r="S14" s="83" t="e">
        <f>IF(AND('Riesgos Corrup'!#REF!="Muy Alta",'Riesgos Corrup'!#REF!="Mayor"),CONCATENATE("R9C",'Riesgos Corrup'!#REF!),"")</f>
        <v>#REF!</v>
      </c>
      <c r="T14" s="39" t="e">
        <f>IF(AND('Riesgos Corrup'!#REF!="Muy Alta",'Riesgos Corrup'!#REF!="Mayor"),CONCATENATE("R9C",'Riesgos Corrup'!#REF!),"")</f>
        <v>#REF!</v>
      </c>
      <c r="U14" s="84" t="e">
        <f>IF(AND('Riesgos Corrup'!#REF!="Muy Alta",'Riesgos Corrup'!#REF!="Mayor"),CONCATENATE("R9C",'Riesgos Corrup'!#REF!),"")</f>
        <v>#REF!</v>
      </c>
      <c r="V14" s="96" t="e">
        <f>IF(AND('Riesgos Corrup'!#REF!="Muy Alta",'Riesgos Corrup'!#REF!="Catastrófico"),CONCATENATE("R9C",'Riesgos Corrup'!#REF!),"")</f>
        <v>#REF!</v>
      </c>
      <c r="W14" s="97" t="e">
        <f>IF(AND('Riesgos Corrup'!#REF!="Muy Alta",'Riesgos Corrup'!#REF!="Catastrófico"),CONCATENATE("R9C",'Riesgos Corrup'!#REF!),"")</f>
        <v>#REF!</v>
      </c>
      <c r="X14" s="98" t="e">
        <f>IF(AND('Riesgos Corrup'!#REF!="Muy Alta",'Riesgos Corrup'!#REF!="Catastrófico"),CONCATENATE("R9C",'Riesgos Corrup'!#REF!),"")</f>
        <v>#REF!</v>
      </c>
      <c r="Y14" s="40"/>
      <c r="Z14" s="243"/>
      <c r="AA14" s="244"/>
      <c r="AB14" s="244"/>
      <c r="AC14" s="244"/>
      <c r="AD14" s="244"/>
      <c r="AE14" s="245"/>
      <c r="AF14" s="40"/>
      <c r="AG14" s="40"/>
      <c r="AH14" s="40"/>
      <c r="AI14" s="40"/>
      <c r="AJ14" s="40"/>
      <c r="AK14" s="40"/>
      <c r="AL14" s="40"/>
      <c r="AM14" s="40"/>
      <c r="AN14" s="40"/>
      <c r="AO14" s="40"/>
      <c r="AP14" s="40"/>
      <c r="AQ14" s="40"/>
      <c r="AR14" s="40"/>
      <c r="AS14" s="40"/>
      <c r="AT14" s="40"/>
      <c r="AU14" s="40"/>
      <c r="AV14" s="40"/>
      <c r="AW14" s="40"/>
      <c r="AX14" s="40"/>
      <c r="AY14" s="40"/>
      <c r="AZ14" s="40"/>
      <c r="BA14" s="40"/>
      <c r="BB14" s="40"/>
      <c r="BC14" s="40"/>
      <c r="BD14" s="40"/>
      <c r="BE14" s="40"/>
      <c r="BF14" s="40"/>
      <c r="BG14" s="40"/>
      <c r="BH14" s="40"/>
      <c r="BI14" s="40"/>
    </row>
    <row r="15" spans="1:76" ht="15" customHeight="1" x14ac:dyDescent="0.35">
      <c r="A15" s="40"/>
      <c r="B15" s="252"/>
      <c r="C15" s="253"/>
      <c r="D15" s="254"/>
      <c r="E15" s="227"/>
      <c r="F15" s="222"/>
      <c r="G15" s="222"/>
      <c r="H15" s="222"/>
      <c r="I15" s="222"/>
      <c r="J15" s="83" t="str">
        <f ca="1">IF(AND('Riesgos Corrup'!$AB$16="Muy Alta",'Riesgos Corrup'!$AD$16="Leve"),CONCATENATE("R10C",'Riesgos Corrup'!$R$16),"")</f>
        <v/>
      </c>
      <c r="K15" s="39" t="str">
        <f>IF(AND('Riesgos Corrup'!$AB$17="Muy Alta",'Riesgos Corrup'!$AD$17="Leve"),CONCATENATE("R10C",'Riesgos Corrup'!$R$17),"")</f>
        <v/>
      </c>
      <c r="L15" s="84" t="str">
        <f>IF(AND('Riesgos Corrup'!$AB$18="Muy Alta",'Riesgos Corrup'!$AD$18="Leve"),CONCATENATE("R10C",'Riesgos Corrup'!$R$18),"")</f>
        <v/>
      </c>
      <c r="M15" s="83" t="str">
        <f ca="1">IF(AND('Riesgos Corrup'!$AB$16="Muy Alta",'Riesgos Corrup'!$AD$16="Menor"),CONCATENATE("R10C",'Riesgos Corrup'!$R$16),"")</f>
        <v/>
      </c>
      <c r="N15" s="39" t="str">
        <f>IF(AND('Riesgos Corrup'!$AB$17="Muy Alta",'Riesgos Corrup'!$AD$17="Menor"),CONCATENATE("R10C",'Riesgos Corrup'!$R$17),"")</f>
        <v/>
      </c>
      <c r="O15" s="84" t="str">
        <f>IF(AND('Riesgos Corrup'!$AB$18="Muy Alta",'Riesgos Corrup'!$AD$18="Menor"),CONCATENATE("R10C",'Riesgos Corrup'!$R$18),"")</f>
        <v/>
      </c>
      <c r="P15" s="83" t="str">
        <f ca="1">IF(AND('Riesgos Corrup'!$AB$16="Muy Alta",'Riesgos Corrup'!$AD$16="Moderado"),CONCATENATE("R10C",'Riesgos Corrup'!$R$16),"")</f>
        <v/>
      </c>
      <c r="Q15" s="39" t="str">
        <f>IF(AND('Riesgos Corrup'!$AB$17="Muy Alta",'Riesgos Corrup'!$AD$17="Moderado"),CONCATENATE("R10C",'Riesgos Corrup'!$R$17),"")</f>
        <v/>
      </c>
      <c r="R15" s="84" t="str">
        <f>IF(AND('Riesgos Corrup'!$AB$18="Muy Alta",'Riesgos Corrup'!$AD$18="Moderado"),CONCATENATE("R10C",'Riesgos Corrup'!$R$18),"")</f>
        <v/>
      </c>
      <c r="S15" s="83" t="str">
        <f ca="1">IF(AND('Riesgos Corrup'!$AB$16="Muy Alta",'Riesgos Corrup'!$AD$16="Mayor"),CONCATENATE("R10C",'Riesgos Corrup'!$R$16),"")</f>
        <v/>
      </c>
      <c r="T15" s="39" t="str">
        <f>IF(AND('Riesgos Corrup'!$AB$17="Muy Alta",'Riesgos Corrup'!$AD$17="Mayor"),CONCATENATE("R10C",'Riesgos Corrup'!$R$17),"")</f>
        <v/>
      </c>
      <c r="U15" s="84" t="str">
        <f>IF(AND('Riesgos Corrup'!$AB$18="Muy Alta",'Riesgos Corrup'!$AD$18="Mayor"),CONCATENATE("R10C",'Riesgos Corrup'!$R$18),"")</f>
        <v/>
      </c>
      <c r="V15" s="96" t="str">
        <f ca="1">IF(AND('Riesgos Corrup'!$AB$16="Muy Alta",'Riesgos Corrup'!$AD$16="Catastrófico"),CONCATENATE("R10C",'Riesgos Corrup'!$R$16),"")</f>
        <v/>
      </c>
      <c r="W15" s="97" t="str">
        <f>IF(AND('Riesgos Corrup'!$AB$17="Muy Alta",'Riesgos Corrup'!$AD$17="Catastrófico"),CONCATENATE("R10C",'Riesgos Corrup'!$R$17),"")</f>
        <v/>
      </c>
      <c r="X15" s="98" t="str">
        <f>IF(AND('Riesgos Corrup'!$AB$18="Muy Alta",'Riesgos Corrup'!$AD$18="Catastrófico"),CONCATENATE("R10C",'Riesgos Corrup'!$R$18),"")</f>
        <v/>
      </c>
      <c r="Y15" s="40"/>
      <c r="Z15" s="243"/>
      <c r="AA15" s="244"/>
      <c r="AB15" s="244"/>
      <c r="AC15" s="244"/>
      <c r="AD15" s="244"/>
      <c r="AE15" s="245"/>
      <c r="AF15" s="40"/>
      <c r="AG15" s="40"/>
      <c r="AH15" s="40"/>
      <c r="AI15" s="40"/>
      <c r="AJ15" s="40"/>
      <c r="AK15" s="40"/>
      <c r="AL15" s="40"/>
      <c r="AM15" s="40"/>
      <c r="AN15" s="40"/>
      <c r="AO15" s="40"/>
      <c r="AP15" s="40"/>
      <c r="AQ15" s="40"/>
      <c r="AR15" s="40"/>
      <c r="AS15" s="40"/>
      <c r="AT15" s="40"/>
      <c r="AU15" s="40"/>
      <c r="AV15" s="40"/>
      <c r="AW15" s="40"/>
      <c r="AX15" s="40"/>
      <c r="AY15" s="40"/>
      <c r="AZ15" s="40"/>
      <c r="BA15" s="40"/>
      <c r="BB15" s="40"/>
      <c r="BC15" s="40"/>
      <c r="BD15" s="40"/>
      <c r="BE15" s="40"/>
      <c r="BF15" s="40"/>
      <c r="BG15" s="40"/>
      <c r="BH15" s="40"/>
      <c r="BI15" s="40"/>
    </row>
    <row r="16" spans="1:76" ht="15" customHeight="1" x14ac:dyDescent="0.35">
      <c r="A16" s="40"/>
      <c r="B16" s="252"/>
      <c r="C16" s="253"/>
      <c r="D16" s="254"/>
      <c r="E16" s="227"/>
      <c r="F16" s="222"/>
      <c r="G16" s="222"/>
      <c r="H16" s="222"/>
      <c r="I16" s="222"/>
      <c r="J16" s="83" t="e">
        <f>IF(AND('Riesgos Corrup'!#REF!="Muy Alta",'Riesgos Corrup'!#REF!="Leve"),CONCATENATE("R11C",'Riesgos Corrup'!#REF!),"")</f>
        <v>#REF!</v>
      </c>
      <c r="K16" s="39" t="e">
        <f>IF(AND('Riesgos Corrup'!#REF!="Muy Alta",'Riesgos Corrup'!#REF!="Leve"),CONCATENATE("R11C",'Riesgos Corrup'!#REF!),"")</f>
        <v>#REF!</v>
      </c>
      <c r="L16" s="84" t="e">
        <f>IF(AND('Riesgos Corrup'!#REF!="Muy Alta",'Riesgos Corrup'!#REF!="Leve"),CONCATENATE("R11C",'Riesgos Corrup'!#REF!),"")</f>
        <v>#REF!</v>
      </c>
      <c r="M16" s="83" t="e">
        <f>IF(AND('Riesgos Corrup'!#REF!="Muy Alta",'Riesgos Corrup'!#REF!="Menor"),CONCATENATE("R11C",'Riesgos Corrup'!#REF!),"")</f>
        <v>#REF!</v>
      </c>
      <c r="N16" s="39" t="e">
        <f>IF(AND('Riesgos Corrup'!#REF!="Muy Alta",'Riesgos Corrup'!#REF!="Menor"),CONCATENATE("R11C",'Riesgos Corrup'!#REF!),"")</f>
        <v>#REF!</v>
      </c>
      <c r="O16" s="84" t="e">
        <f>IF(AND('Riesgos Corrup'!#REF!="Muy Alta",'Riesgos Corrup'!#REF!="Menor"),CONCATENATE("R11C",'Riesgos Corrup'!#REF!),"")</f>
        <v>#REF!</v>
      </c>
      <c r="P16" s="83" t="e">
        <f>IF(AND('Riesgos Corrup'!#REF!="Muy Alta",'Riesgos Corrup'!#REF!="Moderado"),CONCATENATE("R11C",'Riesgos Corrup'!#REF!),"")</f>
        <v>#REF!</v>
      </c>
      <c r="Q16" s="39" t="e">
        <f>IF(AND('Riesgos Corrup'!#REF!="Muy Alta",'Riesgos Corrup'!#REF!="Moderado"),CONCATENATE("R11C",'Riesgos Corrup'!#REF!),"")</f>
        <v>#REF!</v>
      </c>
      <c r="R16" s="84" t="e">
        <f>IF(AND('Riesgos Corrup'!#REF!="Muy Alta",'Riesgos Corrup'!#REF!="Moderado"),CONCATENATE("R11C",'Riesgos Corrup'!#REF!),"")</f>
        <v>#REF!</v>
      </c>
      <c r="S16" s="83" t="e">
        <f>IF(AND('Riesgos Corrup'!#REF!="Muy Alta",'Riesgos Corrup'!#REF!="Mayor"),CONCATENATE("R11C",'Riesgos Corrup'!#REF!),"")</f>
        <v>#REF!</v>
      </c>
      <c r="T16" s="39" t="e">
        <f>IF(AND('Riesgos Corrup'!#REF!="Muy Alta",'Riesgos Corrup'!#REF!="Mayor"),CONCATENATE("R11C",'Riesgos Corrup'!#REF!),"")</f>
        <v>#REF!</v>
      </c>
      <c r="U16" s="84" t="e">
        <f>IF(AND('Riesgos Corrup'!#REF!="Muy Alta",'Riesgos Corrup'!#REF!="Mayor"),CONCATENATE("R11C",'Riesgos Corrup'!#REF!),"")</f>
        <v>#REF!</v>
      </c>
      <c r="V16" s="96" t="e">
        <f>IF(AND('Riesgos Corrup'!#REF!="Muy Alta",'Riesgos Corrup'!#REF!="Catastrófico"),CONCATENATE("R11C",'Riesgos Corrup'!#REF!),"")</f>
        <v>#REF!</v>
      </c>
      <c r="W16" s="97" t="e">
        <f>IF(AND('Riesgos Corrup'!#REF!="Muy Alta",'Riesgos Corrup'!#REF!="Catastrófico"),CONCATENATE("R11C",'Riesgos Corrup'!#REF!),"")</f>
        <v>#REF!</v>
      </c>
      <c r="X16" s="98" t="e">
        <f>IF(AND('Riesgos Corrup'!#REF!="Muy Alta",'Riesgos Corrup'!#REF!="Catastrófico"),CONCATENATE("R11C",'Riesgos Corrup'!#REF!),"")</f>
        <v>#REF!</v>
      </c>
      <c r="Y16" s="40"/>
      <c r="Z16" s="243"/>
      <c r="AA16" s="244"/>
      <c r="AB16" s="244"/>
      <c r="AC16" s="244"/>
      <c r="AD16" s="244"/>
      <c r="AE16" s="245"/>
      <c r="AF16" s="40"/>
      <c r="AG16" s="40"/>
      <c r="AH16" s="40"/>
      <c r="AI16" s="40"/>
      <c r="AJ16" s="40"/>
      <c r="AK16" s="40"/>
      <c r="AL16" s="40"/>
      <c r="AM16" s="40"/>
      <c r="AN16" s="40"/>
      <c r="AO16" s="40"/>
      <c r="AP16" s="40"/>
      <c r="AQ16" s="40"/>
      <c r="AR16" s="40"/>
      <c r="AS16" s="40"/>
      <c r="AT16" s="40"/>
      <c r="AU16" s="40"/>
      <c r="AV16" s="40"/>
      <c r="AW16" s="40"/>
      <c r="AX16" s="40"/>
      <c r="AY16" s="40"/>
      <c r="AZ16" s="40"/>
      <c r="BA16" s="40"/>
      <c r="BB16" s="40"/>
      <c r="BC16" s="40"/>
      <c r="BD16" s="40"/>
      <c r="BE16" s="40"/>
      <c r="BF16" s="40"/>
      <c r="BG16" s="40"/>
      <c r="BH16" s="40"/>
      <c r="BI16" s="40"/>
    </row>
    <row r="17" spans="1:61" ht="15" customHeight="1" x14ac:dyDescent="0.35">
      <c r="A17" s="40"/>
      <c r="B17" s="252"/>
      <c r="C17" s="253"/>
      <c r="D17" s="254"/>
      <c r="E17" s="227"/>
      <c r="F17" s="222"/>
      <c r="G17" s="222"/>
      <c r="H17" s="222"/>
      <c r="I17" s="222"/>
      <c r="J17" s="83" t="e">
        <f>IF(AND('Riesgos Corrup'!#REF!="Muy Alta",'Riesgos Corrup'!#REF!="Leve"),CONCATENATE("R12C",'Riesgos Corrup'!#REF!),"")</f>
        <v>#REF!</v>
      </c>
      <c r="K17" s="39" t="e">
        <f>IF(AND('Riesgos Corrup'!#REF!="Muy Alta",'Riesgos Corrup'!#REF!="Leve"),CONCATENATE("R12C",'Riesgos Corrup'!#REF!),"")</f>
        <v>#REF!</v>
      </c>
      <c r="L17" s="84" t="e">
        <f>IF(AND('Riesgos Corrup'!#REF!="Muy Alta",'Riesgos Corrup'!#REF!="Leve"),CONCATENATE("R12C",'Riesgos Corrup'!#REF!),"")</f>
        <v>#REF!</v>
      </c>
      <c r="M17" s="83" t="e">
        <f>IF(AND('Riesgos Corrup'!#REF!="Muy Alta",'Riesgos Corrup'!#REF!="Menor"),CONCATENATE("R12C",'Riesgos Corrup'!#REF!),"")</f>
        <v>#REF!</v>
      </c>
      <c r="N17" s="39" t="e">
        <f>IF(AND('Riesgos Corrup'!#REF!="Muy Alta",'Riesgos Corrup'!#REF!="Menor"),CONCATENATE("R12C",'Riesgos Corrup'!#REF!),"")</f>
        <v>#REF!</v>
      </c>
      <c r="O17" s="84" t="e">
        <f>IF(AND('Riesgos Corrup'!#REF!="Muy Alta",'Riesgos Corrup'!#REF!="Menor"),CONCATENATE("R12C",'Riesgos Corrup'!#REF!),"")</f>
        <v>#REF!</v>
      </c>
      <c r="P17" s="83" t="e">
        <f>IF(AND('Riesgos Corrup'!#REF!="Muy Alta",'Riesgos Corrup'!#REF!="Moderado"),CONCATENATE("R12C",'Riesgos Corrup'!#REF!),"")</f>
        <v>#REF!</v>
      </c>
      <c r="Q17" s="39" t="e">
        <f>IF(AND('Riesgos Corrup'!#REF!="Muy Alta",'Riesgos Corrup'!#REF!="Moderado"),CONCATENATE("R12C",'Riesgos Corrup'!#REF!),"")</f>
        <v>#REF!</v>
      </c>
      <c r="R17" s="84" t="e">
        <f>IF(AND('Riesgos Corrup'!#REF!="Muy Alta",'Riesgos Corrup'!#REF!="Moderado"),CONCATENATE("R12C",'Riesgos Corrup'!#REF!),"")</f>
        <v>#REF!</v>
      </c>
      <c r="S17" s="83" t="e">
        <f>IF(AND('Riesgos Corrup'!#REF!="Muy Alta",'Riesgos Corrup'!#REF!="Mayor"),CONCATENATE("R12C",'Riesgos Corrup'!#REF!),"")</f>
        <v>#REF!</v>
      </c>
      <c r="T17" s="39" t="e">
        <f>IF(AND('Riesgos Corrup'!#REF!="Muy Alta",'Riesgos Corrup'!#REF!="Mayor"),CONCATENATE("R12C",'Riesgos Corrup'!#REF!),"")</f>
        <v>#REF!</v>
      </c>
      <c r="U17" s="84" t="e">
        <f>IF(AND('Riesgos Corrup'!#REF!="Muy Alta",'Riesgos Corrup'!#REF!="Mayor"),CONCATENATE("R12C",'Riesgos Corrup'!#REF!),"")</f>
        <v>#REF!</v>
      </c>
      <c r="V17" s="96" t="e">
        <f>IF(AND('Riesgos Corrup'!#REF!="Muy Alta",'Riesgos Corrup'!#REF!="Catastrófico"),CONCATENATE("R12C",'Riesgos Corrup'!#REF!),"")</f>
        <v>#REF!</v>
      </c>
      <c r="W17" s="97" t="e">
        <f>IF(AND('Riesgos Corrup'!#REF!="Muy Alta",'Riesgos Corrup'!#REF!="Catastrófico"),CONCATENATE("R12C",'Riesgos Corrup'!#REF!),"")</f>
        <v>#REF!</v>
      </c>
      <c r="X17" s="98" t="e">
        <f>IF(AND('Riesgos Corrup'!#REF!="Muy Alta",'Riesgos Corrup'!#REF!="Catastrófico"),CONCATENATE("R12C",'Riesgos Corrup'!#REF!),"")</f>
        <v>#REF!</v>
      </c>
      <c r="Y17" s="40"/>
      <c r="Z17" s="243"/>
      <c r="AA17" s="244"/>
      <c r="AB17" s="244"/>
      <c r="AC17" s="244"/>
      <c r="AD17" s="244"/>
      <c r="AE17" s="245"/>
      <c r="AF17" s="40"/>
      <c r="AG17" s="40"/>
      <c r="AH17" s="40"/>
      <c r="AI17" s="40"/>
      <c r="AJ17" s="40"/>
      <c r="AK17" s="40"/>
      <c r="AL17" s="40"/>
      <c r="AM17" s="40"/>
      <c r="AN17" s="40"/>
      <c r="AO17" s="40"/>
      <c r="AP17" s="40"/>
      <c r="AQ17" s="40"/>
      <c r="AR17" s="40"/>
      <c r="AS17" s="40"/>
      <c r="AT17" s="40"/>
      <c r="AU17" s="40"/>
      <c r="AV17" s="40"/>
      <c r="AW17" s="40"/>
      <c r="AX17" s="40"/>
      <c r="AY17" s="40"/>
      <c r="AZ17" s="40"/>
      <c r="BA17" s="40"/>
      <c r="BB17" s="40"/>
      <c r="BC17" s="40"/>
      <c r="BD17" s="40"/>
      <c r="BE17" s="40"/>
      <c r="BF17" s="40"/>
      <c r="BG17" s="40"/>
      <c r="BH17" s="40"/>
      <c r="BI17" s="40"/>
    </row>
    <row r="18" spans="1:61" ht="15" customHeight="1" x14ac:dyDescent="0.35">
      <c r="A18" s="40"/>
      <c r="B18" s="252"/>
      <c r="C18" s="253"/>
      <c r="D18" s="254"/>
      <c r="E18" s="227"/>
      <c r="F18" s="222"/>
      <c r="G18" s="222"/>
      <c r="H18" s="222"/>
      <c r="I18" s="222"/>
      <c r="J18" s="83" t="e">
        <f>IF(AND('Riesgos Corrup'!#REF!="Muy Alta",'Riesgos Corrup'!#REF!="Leve"),CONCATENATE("R13C",'Riesgos Corrup'!#REF!),"")</f>
        <v>#REF!</v>
      </c>
      <c r="K18" s="39" t="e">
        <f>IF(AND('Riesgos Corrup'!#REF!="Muy Alta",'Riesgos Corrup'!#REF!="Leve"),CONCATENATE("R13C",'Riesgos Corrup'!#REF!),"")</f>
        <v>#REF!</v>
      </c>
      <c r="L18" s="84" t="e">
        <f>IF(AND('Riesgos Corrup'!#REF!="Muy Alta",'Riesgos Corrup'!#REF!="Leve"),CONCATENATE("R13C",'Riesgos Corrup'!#REF!),"")</f>
        <v>#REF!</v>
      </c>
      <c r="M18" s="83" t="e">
        <f>IF(AND('Riesgos Corrup'!#REF!="Muy Alta",'Riesgos Corrup'!#REF!="Menor"),CONCATENATE("R13C",'Riesgos Corrup'!#REF!),"")</f>
        <v>#REF!</v>
      </c>
      <c r="N18" s="39" t="e">
        <f>IF(AND('Riesgos Corrup'!#REF!="Muy Alta",'Riesgos Corrup'!#REF!="Menor"),CONCATENATE("R13C",'Riesgos Corrup'!#REF!),"")</f>
        <v>#REF!</v>
      </c>
      <c r="O18" s="84" t="e">
        <f>IF(AND('Riesgos Corrup'!#REF!="Muy Alta",'Riesgos Corrup'!#REF!="Menor"),CONCATENATE("R13C",'Riesgos Corrup'!#REF!),"")</f>
        <v>#REF!</v>
      </c>
      <c r="P18" s="83" t="e">
        <f>IF(AND('Riesgos Corrup'!#REF!="Muy Alta",'Riesgos Corrup'!#REF!="Moderado"),CONCATENATE("R13C",'Riesgos Corrup'!#REF!),"")</f>
        <v>#REF!</v>
      </c>
      <c r="Q18" s="39" t="e">
        <f>IF(AND('Riesgos Corrup'!#REF!="Muy Alta",'Riesgos Corrup'!#REF!="Moderado"),CONCATENATE("R13C",'Riesgos Corrup'!#REF!),"")</f>
        <v>#REF!</v>
      </c>
      <c r="R18" s="84" t="e">
        <f>IF(AND('Riesgos Corrup'!#REF!="Muy Alta",'Riesgos Corrup'!#REF!="Moderado"),CONCATENATE("R13C",'Riesgos Corrup'!#REF!),"")</f>
        <v>#REF!</v>
      </c>
      <c r="S18" s="83" t="e">
        <f>IF(AND('Riesgos Corrup'!#REF!="Muy Alta",'Riesgos Corrup'!#REF!="Mayor"),CONCATENATE("R13C",'Riesgos Corrup'!#REF!),"")</f>
        <v>#REF!</v>
      </c>
      <c r="T18" s="39" t="e">
        <f>IF(AND('Riesgos Corrup'!#REF!="Muy Alta",'Riesgos Corrup'!#REF!="Mayor"),CONCATENATE("R13C",'Riesgos Corrup'!#REF!),"")</f>
        <v>#REF!</v>
      </c>
      <c r="U18" s="84" t="e">
        <f>IF(AND('Riesgos Corrup'!#REF!="Muy Alta",'Riesgos Corrup'!#REF!="Mayor"),CONCATENATE("R13C",'Riesgos Corrup'!#REF!),"")</f>
        <v>#REF!</v>
      </c>
      <c r="V18" s="96" t="e">
        <f>IF(AND('Riesgos Corrup'!#REF!="Muy Alta",'Riesgos Corrup'!#REF!="Catastrófico"),CONCATENATE("R13C",'Riesgos Corrup'!#REF!),"")</f>
        <v>#REF!</v>
      </c>
      <c r="W18" s="97" t="e">
        <f>IF(AND('Riesgos Corrup'!#REF!="Muy Alta",'Riesgos Corrup'!#REF!="Catastrófico"),CONCATENATE("R13C",'Riesgos Corrup'!#REF!),"")</f>
        <v>#REF!</v>
      </c>
      <c r="X18" s="98" t="e">
        <f>IF(AND('Riesgos Corrup'!#REF!="Muy Alta",'Riesgos Corrup'!#REF!="Catastrófico"),CONCATENATE("R13C",'Riesgos Corrup'!#REF!),"")</f>
        <v>#REF!</v>
      </c>
      <c r="Y18" s="40"/>
      <c r="Z18" s="243"/>
      <c r="AA18" s="244"/>
      <c r="AB18" s="244"/>
      <c r="AC18" s="244"/>
      <c r="AD18" s="244"/>
      <c r="AE18" s="245"/>
      <c r="AF18" s="40"/>
      <c r="AG18" s="40"/>
      <c r="AH18" s="40"/>
      <c r="AI18" s="40"/>
      <c r="AJ18" s="40"/>
      <c r="AK18" s="40"/>
      <c r="AL18" s="40"/>
      <c r="AM18" s="40"/>
      <c r="AN18" s="40"/>
      <c r="AO18" s="40"/>
      <c r="AP18" s="40"/>
      <c r="AQ18" s="40"/>
      <c r="AR18" s="40"/>
      <c r="AS18" s="40"/>
      <c r="AT18" s="40"/>
      <c r="AU18" s="40"/>
      <c r="AV18" s="40"/>
      <c r="AW18" s="40"/>
      <c r="AX18" s="40"/>
      <c r="AY18" s="40"/>
      <c r="AZ18" s="40"/>
      <c r="BA18" s="40"/>
      <c r="BB18" s="40"/>
      <c r="BC18" s="40"/>
      <c r="BD18" s="40"/>
      <c r="BE18" s="40"/>
      <c r="BF18" s="40"/>
      <c r="BG18" s="40"/>
      <c r="BH18" s="40"/>
      <c r="BI18" s="40"/>
    </row>
    <row r="19" spans="1:61" ht="15" customHeight="1" x14ac:dyDescent="0.35">
      <c r="A19" s="40"/>
      <c r="B19" s="252"/>
      <c r="C19" s="253"/>
      <c r="D19" s="254"/>
      <c r="E19" s="227"/>
      <c r="F19" s="222"/>
      <c r="G19" s="222"/>
      <c r="H19" s="222"/>
      <c r="I19" s="222"/>
      <c r="J19" s="83" t="str">
        <f ca="1">IF(AND('Riesgos Corrup'!$AB$19="Muy Alta",'Riesgos Corrup'!$AD$19="Leve"),CONCATENATE("R14C",'Riesgos Corrup'!$R$19),"")</f>
        <v/>
      </c>
      <c r="K19" s="39" t="str">
        <f>IF(AND('Riesgos Corrup'!$AB$20="Muy Alta",'Riesgos Corrup'!$AD$20="Leve"),CONCATENATE("R14C",'Riesgos Corrup'!$R$20),"")</f>
        <v/>
      </c>
      <c r="L19" s="84" t="str">
        <f>IF(AND('Riesgos Corrup'!$AB$21="Muy Alta",'Riesgos Corrup'!$AD$21="Leve"),CONCATENATE("R14C",'Riesgos Corrup'!$R$21),"")</f>
        <v/>
      </c>
      <c r="M19" s="83" t="str">
        <f ca="1">IF(AND('Riesgos Corrup'!$AB$19="Muy Alta",'Riesgos Corrup'!$AD$19="Menor"),CONCATENATE("R14C",'Riesgos Corrup'!$R$19),"")</f>
        <v/>
      </c>
      <c r="N19" s="39" t="str">
        <f>IF(AND('Riesgos Corrup'!$AB$20="Muy Alta",'Riesgos Corrup'!$AD$20="Menor"),CONCATENATE("R14C",'Riesgos Corrup'!$R$20),"")</f>
        <v/>
      </c>
      <c r="O19" s="84" t="str">
        <f>IF(AND('Riesgos Corrup'!$AB$21="Muy Alta",'Riesgos Corrup'!$AD$21="Menor"),CONCATENATE("R14C",'Riesgos Corrup'!$R$21),"")</f>
        <v/>
      </c>
      <c r="P19" s="83" t="str">
        <f ca="1">IF(AND('Riesgos Corrup'!$AB$19="Muy Alta",'Riesgos Corrup'!$AD$19="Moderado"),CONCATENATE("R14C",'Riesgos Corrup'!$R$19),"")</f>
        <v/>
      </c>
      <c r="Q19" s="39" t="str">
        <f>IF(AND('Riesgos Corrup'!$AB$20="Muy Alta",'Riesgos Corrup'!$AD$20="Moderado"),CONCATENATE("R14C",'Riesgos Corrup'!$R$20),"")</f>
        <v/>
      </c>
      <c r="R19" s="84" t="str">
        <f>IF(AND('Riesgos Corrup'!$AB$21="Muy Alta",'Riesgos Corrup'!$AD$21="Moderado"),CONCATENATE("R14C",'Riesgos Corrup'!$R$21),"")</f>
        <v/>
      </c>
      <c r="S19" s="83" t="str">
        <f ca="1">IF(AND('Riesgos Corrup'!$AB$19="Muy Alta",'Riesgos Corrup'!$AD$19="Mayor"),CONCATENATE("R14C",'Riesgos Corrup'!$R$19),"")</f>
        <v/>
      </c>
      <c r="T19" s="39" t="str">
        <f>IF(AND('Riesgos Corrup'!$AB$20="Muy Alta",'Riesgos Corrup'!$AD$20="Mayor"),CONCATENATE("R14C",'Riesgos Corrup'!$R$20),"")</f>
        <v/>
      </c>
      <c r="U19" s="84" t="str">
        <f>IF(AND('Riesgos Corrup'!$AB$21="Muy Alta",'Riesgos Corrup'!$AD$21="Mayor"),CONCATENATE("R14C",'Riesgos Corrup'!$R$21),"")</f>
        <v/>
      </c>
      <c r="V19" s="96" t="str">
        <f ca="1">IF(AND('Riesgos Corrup'!$AB$19="Muy Alta",'Riesgos Corrup'!$AD$19="Catastrófico"),CONCATENATE("R14C",'Riesgos Corrup'!$R$19),"")</f>
        <v/>
      </c>
      <c r="W19" s="97" t="str">
        <f>IF(AND('Riesgos Corrup'!$AB$20="Muy Alta",'Riesgos Corrup'!$AD$20="Catastrófico"),CONCATENATE("R14C",'Riesgos Corrup'!$R$20),"")</f>
        <v/>
      </c>
      <c r="X19" s="98" t="str">
        <f>IF(AND('Riesgos Corrup'!$AB$21="Muy Alta",'Riesgos Corrup'!$AD$21="Catastrófico"),CONCATENATE("R14C",'Riesgos Corrup'!$R$21),"")</f>
        <v/>
      </c>
      <c r="Y19" s="40"/>
      <c r="Z19" s="243"/>
      <c r="AA19" s="244"/>
      <c r="AB19" s="244"/>
      <c r="AC19" s="244"/>
      <c r="AD19" s="244"/>
      <c r="AE19" s="245"/>
      <c r="AF19" s="40"/>
      <c r="AG19" s="40"/>
      <c r="AH19" s="40"/>
      <c r="AI19" s="40"/>
      <c r="AJ19" s="40"/>
      <c r="AK19" s="40"/>
      <c r="AL19" s="40"/>
      <c r="AM19" s="40"/>
      <c r="AN19" s="40"/>
      <c r="AO19" s="40"/>
      <c r="AP19" s="40"/>
      <c r="AQ19" s="40"/>
      <c r="AR19" s="40"/>
      <c r="AS19" s="40"/>
      <c r="AT19" s="40"/>
      <c r="AU19" s="40"/>
      <c r="AV19" s="40"/>
      <c r="AW19" s="40"/>
      <c r="AX19" s="40"/>
      <c r="AY19" s="40"/>
      <c r="AZ19" s="40"/>
      <c r="BA19" s="40"/>
      <c r="BB19" s="40"/>
      <c r="BC19" s="40"/>
      <c r="BD19" s="40"/>
      <c r="BE19" s="40"/>
      <c r="BF19" s="40"/>
      <c r="BG19" s="40"/>
      <c r="BH19" s="40"/>
      <c r="BI19" s="40"/>
    </row>
    <row r="20" spans="1:61" ht="15" customHeight="1" x14ac:dyDescent="0.35">
      <c r="A20" s="40"/>
      <c r="B20" s="252"/>
      <c r="C20" s="253"/>
      <c r="D20" s="254"/>
      <c r="E20" s="227"/>
      <c r="F20" s="222"/>
      <c r="G20" s="222"/>
      <c r="H20" s="222"/>
      <c r="I20" s="222"/>
      <c r="J20" s="83" t="e">
        <f>IF(AND('Riesgos Corrup'!#REF!="Muy Alta",'Riesgos Corrup'!#REF!="Leve"),CONCATENATE("R15C",'Riesgos Corrup'!#REF!),"")</f>
        <v>#REF!</v>
      </c>
      <c r="K20" s="39" t="e">
        <f>IF(AND('Riesgos Corrup'!#REF!="Muy Alta",'Riesgos Corrup'!#REF!="Leve"),CONCATENATE("R15C",'Riesgos Corrup'!#REF!),"")</f>
        <v>#REF!</v>
      </c>
      <c r="L20" s="84" t="e">
        <f>IF(AND('Riesgos Corrup'!#REF!="Muy Alta",'Riesgos Corrup'!#REF!="Leve"),CONCATENATE("R15C",'Riesgos Corrup'!#REF!),"")</f>
        <v>#REF!</v>
      </c>
      <c r="M20" s="83" t="e">
        <f>IF(AND('Riesgos Corrup'!#REF!="Muy Alta",'Riesgos Corrup'!#REF!="Menor"),CONCATENATE("R15C",'Riesgos Corrup'!#REF!),"")</f>
        <v>#REF!</v>
      </c>
      <c r="N20" s="39" t="e">
        <f>IF(AND('Riesgos Corrup'!#REF!="Muy Alta",'Riesgos Corrup'!#REF!="Menor"),CONCATENATE("R15C",'Riesgos Corrup'!#REF!),"")</f>
        <v>#REF!</v>
      </c>
      <c r="O20" s="84" t="e">
        <f>IF(AND('Riesgos Corrup'!#REF!="Muy Alta",'Riesgos Corrup'!#REF!="Menor"),CONCATENATE("R15C",'Riesgos Corrup'!#REF!),"")</f>
        <v>#REF!</v>
      </c>
      <c r="P20" s="83" t="e">
        <f>IF(AND('Riesgos Corrup'!#REF!="Muy Alta",'Riesgos Corrup'!#REF!="Moderado"),CONCATENATE("R15C",'Riesgos Corrup'!#REF!),"")</f>
        <v>#REF!</v>
      </c>
      <c r="Q20" s="39" t="e">
        <f>IF(AND('Riesgos Corrup'!#REF!="Muy Alta",'Riesgos Corrup'!#REF!="Moderado"),CONCATENATE("R15C",'Riesgos Corrup'!#REF!),"")</f>
        <v>#REF!</v>
      </c>
      <c r="R20" s="84" t="e">
        <f>IF(AND('Riesgos Corrup'!#REF!="Muy Alta",'Riesgos Corrup'!#REF!="Moderado"),CONCATENATE("R15C",'Riesgos Corrup'!#REF!),"")</f>
        <v>#REF!</v>
      </c>
      <c r="S20" s="83" t="e">
        <f>IF(AND('Riesgos Corrup'!#REF!="Muy Alta",'Riesgos Corrup'!#REF!="Mayor"),CONCATENATE("R15C",'Riesgos Corrup'!#REF!),"")</f>
        <v>#REF!</v>
      </c>
      <c r="T20" s="39" t="e">
        <f>IF(AND('Riesgos Corrup'!#REF!="Muy Alta",'Riesgos Corrup'!#REF!="Mayor"),CONCATENATE("R15C",'Riesgos Corrup'!#REF!),"")</f>
        <v>#REF!</v>
      </c>
      <c r="U20" s="84" t="e">
        <f>IF(AND('Riesgos Corrup'!#REF!="Muy Alta",'Riesgos Corrup'!#REF!="Mayor"),CONCATENATE("R15C",'Riesgos Corrup'!#REF!),"")</f>
        <v>#REF!</v>
      </c>
      <c r="V20" s="96" t="e">
        <f>IF(AND('Riesgos Corrup'!#REF!="Muy Alta",'Riesgos Corrup'!#REF!="Catastrófico"),CONCATENATE("R15C",'Riesgos Corrup'!#REF!),"")</f>
        <v>#REF!</v>
      </c>
      <c r="W20" s="97" t="e">
        <f>IF(AND('Riesgos Corrup'!#REF!="Muy Alta",'Riesgos Corrup'!#REF!="Catastrófico"),CONCATENATE("R15C",'Riesgos Corrup'!#REF!),"")</f>
        <v>#REF!</v>
      </c>
      <c r="X20" s="98" t="e">
        <f>IF(AND('Riesgos Corrup'!#REF!="Muy Alta",'Riesgos Corrup'!#REF!="Catastrófico"),CONCATENATE("R15C",'Riesgos Corrup'!#REF!),"")</f>
        <v>#REF!</v>
      </c>
      <c r="Y20" s="40"/>
      <c r="Z20" s="243"/>
      <c r="AA20" s="244"/>
      <c r="AB20" s="244"/>
      <c r="AC20" s="244"/>
      <c r="AD20" s="244"/>
      <c r="AE20" s="245"/>
      <c r="AF20" s="40"/>
      <c r="AG20" s="40"/>
      <c r="AH20" s="40"/>
      <c r="AI20" s="40"/>
      <c r="AJ20" s="40"/>
      <c r="AK20" s="40"/>
      <c r="AL20" s="40"/>
      <c r="AM20" s="40"/>
      <c r="AN20" s="40"/>
      <c r="AO20" s="40"/>
      <c r="AP20" s="40"/>
      <c r="AQ20" s="40"/>
      <c r="AR20" s="40"/>
      <c r="AS20" s="40"/>
      <c r="AT20" s="40"/>
      <c r="AU20" s="40"/>
      <c r="AV20" s="40"/>
      <c r="AW20" s="40"/>
      <c r="AX20" s="40"/>
      <c r="AY20" s="40"/>
      <c r="AZ20" s="40"/>
      <c r="BA20" s="40"/>
      <c r="BB20" s="40"/>
      <c r="BC20" s="40"/>
      <c r="BD20" s="40"/>
      <c r="BE20" s="40"/>
      <c r="BF20" s="40"/>
      <c r="BG20" s="40"/>
      <c r="BH20" s="40"/>
      <c r="BI20" s="40"/>
    </row>
    <row r="21" spans="1:61" ht="15" customHeight="1" x14ac:dyDescent="0.35">
      <c r="A21" s="40"/>
      <c r="B21" s="252"/>
      <c r="C21" s="253"/>
      <c r="D21" s="254"/>
      <c r="E21" s="227"/>
      <c r="F21" s="222"/>
      <c r="G21" s="222"/>
      <c r="H21" s="222"/>
      <c r="I21" s="222"/>
      <c r="J21" s="83" t="e">
        <f>IF(AND('Riesgos Corrup'!#REF!="Muy Alta",'Riesgos Corrup'!#REF!="Leve"),CONCATENATE("R16C",'Riesgos Corrup'!#REF!),"")</f>
        <v>#REF!</v>
      </c>
      <c r="K21" s="39" t="e">
        <f>IF(AND('Riesgos Corrup'!#REF!="Muy Alta",'Riesgos Corrup'!#REF!="Leve"),CONCATENATE("R16C",'Riesgos Corrup'!#REF!),"")</f>
        <v>#REF!</v>
      </c>
      <c r="L21" s="84" t="e">
        <f>IF(AND('Riesgos Corrup'!#REF!="Muy Alta",'Riesgos Corrup'!#REF!="Leve"),CONCATENATE("R16C",'Riesgos Corrup'!#REF!),"")</f>
        <v>#REF!</v>
      </c>
      <c r="M21" s="83" t="e">
        <f>IF(AND('Riesgos Corrup'!#REF!="Muy Alta",'Riesgos Corrup'!#REF!="Menor"),CONCATENATE("R16C",'Riesgos Corrup'!#REF!),"")</f>
        <v>#REF!</v>
      </c>
      <c r="N21" s="39" t="e">
        <f>IF(AND('Riesgos Corrup'!#REF!="Muy Alta",'Riesgos Corrup'!#REF!="Menor"),CONCATENATE("R16C",'Riesgos Corrup'!#REF!),"")</f>
        <v>#REF!</v>
      </c>
      <c r="O21" s="84" t="e">
        <f>IF(AND('Riesgos Corrup'!#REF!="Muy Alta",'Riesgos Corrup'!#REF!="Menor"),CONCATENATE("R16C",'Riesgos Corrup'!#REF!),"")</f>
        <v>#REF!</v>
      </c>
      <c r="P21" s="83" t="e">
        <f>IF(AND('Riesgos Corrup'!#REF!="Muy Alta",'Riesgos Corrup'!#REF!="Moderado"),CONCATENATE("R16C",'Riesgos Corrup'!#REF!),"")</f>
        <v>#REF!</v>
      </c>
      <c r="Q21" s="39" t="e">
        <f>IF(AND('Riesgos Corrup'!#REF!="Muy Alta",'Riesgos Corrup'!#REF!="Moderado"),CONCATENATE("R16C",'Riesgos Corrup'!#REF!),"")</f>
        <v>#REF!</v>
      </c>
      <c r="R21" s="84" t="e">
        <f>IF(AND('Riesgos Corrup'!#REF!="Muy Alta",'Riesgos Corrup'!#REF!="Moderado"),CONCATENATE("R16C",'Riesgos Corrup'!#REF!),"")</f>
        <v>#REF!</v>
      </c>
      <c r="S21" s="83" t="e">
        <f>IF(AND('Riesgos Corrup'!#REF!="Muy Alta",'Riesgos Corrup'!#REF!="Mayor"),CONCATENATE("R16C",'Riesgos Corrup'!#REF!),"")</f>
        <v>#REF!</v>
      </c>
      <c r="T21" s="39" t="e">
        <f>IF(AND('Riesgos Corrup'!#REF!="Muy Alta",'Riesgos Corrup'!#REF!="Mayor"),CONCATENATE("R16C",'Riesgos Corrup'!#REF!),"")</f>
        <v>#REF!</v>
      </c>
      <c r="U21" s="84" t="e">
        <f>IF(AND('Riesgos Corrup'!#REF!="Muy Alta",'Riesgos Corrup'!#REF!="Mayor"),CONCATENATE("R16C",'Riesgos Corrup'!#REF!),"")</f>
        <v>#REF!</v>
      </c>
      <c r="V21" s="96" t="e">
        <f>IF(AND('Riesgos Corrup'!#REF!="Muy Alta",'Riesgos Corrup'!#REF!="Catastrófico"),CONCATENATE("R16C",'Riesgos Corrup'!#REF!),"")</f>
        <v>#REF!</v>
      </c>
      <c r="W21" s="97" t="e">
        <f>IF(AND('Riesgos Corrup'!#REF!="Muy Alta",'Riesgos Corrup'!#REF!="Catastrófico"),CONCATENATE("R16C",'Riesgos Corrup'!#REF!),"")</f>
        <v>#REF!</v>
      </c>
      <c r="X21" s="98" t="e">
        <f>IF(AND('Riesgos Corrup'!#REF!="Muy Alta",'Riesgos Corrup'!#REF!="Catastrófico"),CONCATENATE("R16C",'Riesgos Corrup'!#REF!),"")</f>
        <v>#REF!</v>
      </c>
      <c r="Y21" s="40"/>
      <c r="Z21" s="243"/>
      <c r="AA21" s="244"/>
      <c r="AB21" s="244"/>
      <c r="AC21" s="244"/>
      <c r="AD21" s="244"/>
      <c r="AE21" s="245"/>
      <c r="AF21" s="40"/>
      <c r="AG21" s="40"/>
      <c r="AH21" s="40"/>
      <c r="AI21" s="40"/>
      <c r="AJ21" s="40"/>
      <c r="AK21" s="40"/>
      <c r="AL21" s="40"/>
      <c r="AM21" s="40"/>
      <c r="AN21" s="40"/>
      <c r="AO21" s="40"/>
      <c r="AP21" s="40"/>
      <c r="AQ21" s="40"/>
      <c r="AR21" s="40"/>
      <c r="AS21" s="40"/>
      <c r="AT21" s="40"/>
      <c r="AU21" s="40"/>
      <c r="AV21" s="40"/>
      <c r="AW21" s="40"/>
      <c r="AX21" s="40"/>
      <c r="AY21" s="40"/>
      <c r="AZ21" s="40"/>
      <c r="BA21" s="40"/>
      <c r="BB21" s="40"/>
      <c r="BC21" s="40"/>
      <c r="BD21" s="40"/>
      <c r="BE21" s="40"/>
      <c r="BF21" s="40"/>
      <c r="BG21" s="40"/>
      <c r="BH21" s="40"/>
      <c r="BI21" s="40"/>
    </row>
    <row r="22" spans="1:61" ht="15" customHeight="1" x14ac:dyDescent="0.35">
      <c r="A22" s="40"/>
      <c r="B22" s="252"/>
      <c r="C22" s="253"/>
      <c r="D22" s="254"/>
      <c r="E22" s="227"/>
      <c r="F22" s="222"/>
      <c r="G22" s="222"/>
      <c r="H22" s="222"/>
      <c r="I22" s="222"/>
      <c r="J22" s="83" t="e">
        <f>IF(AND('Riesgos Corrup'!#REF!="Muy Alta",'Riesgos Corrup'!#REF!="Leve"),CONCATENATE("R17",'Riesgos Corrup'!#REF!),"")</f>
        <v>#REF!</v>
      </c>
      <c r="K22" s="39" t="e">
        <f>IF(AND('Riesgos Corrup'!#REF!="Muy Alta",'Riesgos Corrup'!#REF!="Leve"),CONCATENATE("R17C",'Riesgos Corrup'!#REF!),"")</f>
        <v>#REF!</v>
      </c>
      <c r="L22" s="84" t="e">
        <f>IF(AND('Riesgos Corrup'!#REF!="Muy Alta",'Riesgos Corrup'!#REF!="Leve"),CONCATENATE("R17C",'Riesgos Corrup'!#REF!),"")</f>
        <v>#REF!</v>
      </c>
      <c r="M22" s="83" t="e">
        <f>IF(AND('Riesgos Corrup'!#REF!="Muy Alta",'Riesgos Corrup'!#REF!="Menor"),CONCATENATE("R17",'Riesgos Corrup'!#REF!),"")</f>
        <v>#REF!</v>
      </c>
      <c r="N22" s="39" t="e">
        <f>IF(AND('Riesgos Corrup'!#REF!="Muy Alta",'Riesgos Corrup'!#REF!="Menor"),CONCATENATE("R17C",'Riesgos Corrup'!#REF!),"")</f>
        <v>#REF!</v>
      </c>
      <c r="O22" s="84" t="e">
        <f>IF(AND('Riesgos Corrup'!#REF!="Muy Alta",'Riesgos Corrup'!#REF!="Menor"),CONCATENATE("R17C",'Riesgos Corrup'!#REF!),"")</f>
        <v>#REF!</v>
      </c>
      <c r="P22" s="83" t="e">
        <f>IF(AND('Riesgos Corrup'!#REF!="Muy Alta",'Riesgos Corrup'!#REF!="Moderado"),CONCATENATE("R17",'Riesgos Corrup'!#REF!),"")</f>
        <v>#REF!</v>
      </c>
      <c r="Q22" s="39" t="e">
        <f>IF(AND('Riesgos Corrup'!#REF!="Muy Alta",'Riesgos Corrup'!#REF!="Moderado"),CONCATENATE("R17C",'Riesgos Corrup'!#REF!),"")</f>
        <v>#REF!</v>
      </c>
      <c r="R22" s="84" t="e">
        <f>IF(AND('Riesgos Corrup'!#REF!="Muy Alta",'Riesgos Corrup'!#REF!="Moderado"),CONCATENATE("R17C",'Riesgos Corrup'!#REF!),"")</f>
        <v>#REF!</v>
      </c>
      <c r="S22" s="83" t="e">
        <f>IF(AND('Riesgos Corrup'!#REF!="Muy Alta",'Riesgos Corrup'!#REF!="Mayor"),CONCATENATE("R17",'Riesgos Corrup'!#REF!),"")</f>
        <v>#REF!</v>
      </c>
      <c r="T22" s="39" t="e">
        <f>IF(AND('Riesgos Corrup'!#REF!="Muy Alta",'Riesgos Corrup'!#REF!="Mayor"),CONCATENATE("R17C",'Riesgos Corrup'!#REF!),"")</f>
        <v>#REF!</v>
      </c>
      <c r="U22" s="84" t="e">
        <f>IF(AND('Riesgos Corrup'!#REF!="Muy Alta",'Riesgos Corrup'!#REF!="Mayor"),CONCATENATE("R17C",'Riesgos Corrup'!#REF!),"")</f>
        <v>#REF!</v>
      </c>
      <c r="V22" s="96" t="e">
        <f>IF(AND('Riesgos Corrup'!#REF!="Muy Alta",'Riesgos Corrup'!#REF!="Catastrófico"),CONCATENATE("R17",'Riesgos Corrup'!#REF!),"")</f>
        <v>#REF!</v>
      </c>
      <c r="W22" s="97" t="e">
        <f>IF(AND('Riesgos Corrup'!#REF!="Muy Alta",'Riesgos Corrup'!#REF!="Catastrófico"),CONCATENATE("R17C",'Riesgos Corrup'!#REF!),"")</f>
        <v>#REF!</v>
      </c>
      <c r="X22" s="98" t="e">
        <f>IF(AND('Riesgos Corrup'!#REF!="Muy Alta",'Riesgos Corrup'!#REF!="Catastrófico"),CONCATENATE("R17C",'Riesgos Corrup'!#REF!),"")</f>
        <v>#REF!</v>
      </c>
      <c r="Y22" s="40"/>
      <c r="Z22" s="243"/>
      <c r="AA22" s="244"/>
      <c r="AB22" s="244"/>
      <c r="AC22" s="244"/>
      <c r="AD22" s="244"/>
      <c r="AE22" s="245"/>
      <c r="AF22" s="40"/>
      <c r="AG22" s="40"/>
      <c r="AH22" s="40"/>
      <c r="AI22" s="40"/>
      <c r="AJ22" s="40"/>
      <c r="AK22" s="40"/>
      <c r="AL22" s="40"/>
      <c r="AM22" s="40"/>
      <c r="AN22" s="40"/>
      <c r="AO22" s="40"/>
      <c r="AP22" s="40"/>
      <c r="AQ22" s="40"/>
      <c r="AR22" s="40"/>
      <c r="AS22" s="40"/>
      <c r="AT22" s="40"/>
      <c r="AU22" s="40"/>
      <c r="AV22" s="40"/>
      <c r="AW22" s="40"/>
      <c r="AX22" s="40"/>
      <c r="AY22" s="40"/>
      <c r="AZ22" s="40"/>
      <c r="BA22" s="40"/>
      <c r="BB22" s="40"/>
      <c r="BC22" s="40"/>
      <c r="BD22" s="40"/>
      <c r="BE22" s="40"/>
      <c r="BF22" s="40"/>
      <c r="BG22" s="40"/>
      <c r="BH22" s="40"/>
      <c r="BI22" s="40"/>
    </row>
    <row r="23" spans="1:61" ht="15" customHeight="1" x14ac:dyDescent="0.35">
      <c r="A23" s="40"/>
      <c r="B23" s="252"/>
      <c r="C23" s="253"/>
      <c r="D23" s="254"/>
      <c r="E23" s="227"/>
      <c r="F23" s="222"/>
      <c r="G23" s="222"/>
      <c r="H23" s="222"/>
      <c r="I23" s="222"/>
      <c r="J23" s="83" t="str">
        <f ca="1">IF(AND('Riesgos Corrup'!$AB$22="Muy Alta",'Riesgos Corrup'!$AD$22="Leve"),CONCATENATE("R18C",'Riesgos Corrup'!$R$22),"")</f>
        <v/>
      </c>
      <c r="K23" s="39" t="str">
        <f>IF(AND('Riesgos Corrup'!$AB$23="Muy Alta",'Riesgos Corrup'!$AD$23="Leve"),CONCATENATE("R18C",'Riesgos Corrup'!$R$23),"")</f>
        <v/>
      </c>
      <c r="L23" s="84" t="str">
        <f>IF(AND('Riesgos Corrup'!$AB$24="Muy Alta",'Riesgos Corrup'!$AD$24="Leve"),CONCATENATE("R18C",'Riesgos Corrup'!$R$24),"")</f>
        <v/>
      </c>
      <c r="M23" s="83" t="str">
        <f ca="1">IF(AND('Riesgos Corrup'!$AB$22="Muy Alta",'Riesgos Corrup'!$AD$22="Menor"),CONCATENATE("R18C",'Riesgos Corrup'!$R$22),"")</f>
        <v/>
      </c>
      <c r="N23" s="39" t="str">
        <f>IF(AND('Riesgos Corrup'!$AB$23="Muy Alta",'Riesgos Corrup'!$AD$23="Menor"),CONCATENATE("R18C",'Riesgos Corrup'!$R$23),"")</f>
        <v/>
      </c>
      <c r="O23" s="84" t="str">
        <f>IF(AND('Riesgos Corrup'!$AB$24="Muy Alta",'Riesgos Corrup'!$AD$24="Menor"),CONCATENATE("R18C",'Riesgos Corrup'!$R$24),"")</f>
        <v/>
      </c>
      <c r="P23" s="83" t="str">
        <f ca="1">IF(AND('Riesgos Corrup'!$AB$22="Muy Alta",'Riesgos Corrup'!$AD$22="Moderado"),CONCATENATE("R18C",'Riesgos Corrup'!$R$22),"")</f>
        <v/>
      </c>
      <c r="Q23" s="39" t="str">
        <f>IF(AND('Riesgos Corrup'!$AB$23="Muy Alta",'Riesgos Corrup'!$AD$23="Moderado"),CONCATENATE("R18C",'Riesgos Corrup'!$R$23),"")</f>
        <v/>
      </c>
      <c r="R23" s="84" t="str">
        <f>IF(AND('Riesgos Corrup'!$AB$24="Muy Alta",'Riesgos Corrup'!$AD$24="Moderado"),CONCATENATE("R18C",'Riesgos Corrup'!$R$24),"")</f>
        <v/>
      </c>
      <c r="S23" s="83" t="str">
        <f ca="1">IF(AND('Riesgos Corrup'!$AB$22="Muy Alta",'Riesgos Corrup'!$AD$22="Mayor"),CONCATENATE("R18C",'Riesgos Corrup'!$R$22),"")</f>
        <v/>
      </c>
      <c r="T23" s="39" t="str">
        <f>IF(AND('Riesgos Corrup'!$AB$23="Muy Alta",'Riesgos Corrup'!$AD$23="Mayor"),CONCATENATE("R18C",'Riesgos Corrup'!$R$23),"")</f>
        <v/>
      </c>
      <c r="U23" s="84" t="str">
        <f>IF(AND('Riesgos Corrup'!$AB$24="Muy Alta",'Riesgos Corrup'!$AD$24="Mayor"),CONCATENATE("R18C",'Riesgos Corrup'!$R$24),"")</f>
        <v/>
      </c>
      <c r="V23" s="96" t="str">
        <f ca="1">IF(AND('Riesgos Corrup'!$AB$22="Muy Alta",'Riesgos Corrup'!$AD$22="Catastrófico"),CONCATENATE("R18C",'Riesgos Corrup'!$R$22),"")</f>
        <v/>
      </c>
      <c r="W23" s="97" t="str">
        <f>IF(AND('Riesgos Corrup'!$AB$23="Muy Alta",'Riesgos Corrup'!$AD$23="Catastrófico"),CONCATENATE("R18C",'Riesgos Corrup'!$R$23),"")</f>
        <v/>
      </c>
      <c r="X23" s="98" t="str">
        <f>IF(AND('Riesgos Corrup'!$AB$24="Muy Alta",'Riesgos Corrup'!$AD$24="Catastrófico"),CONCATENATE("R18C",'Riesgos Corrup'!$R$24),"")</f>
        <v/>
      </c>
      <c r="Y23" s="40"/>
      <c r="Z23" s="243"/>
      <c r="AA23" s="244"/>
      <c r="AB23" s="244"/>
      <c r="AC23" s="244"/>
      <c r="AD23" s="244"/>
      <c r="AE23" s="245"/>
      <c r="AF23" s="40"/>
      <c r="AG23" s="40"/>
      <c r="AH23" s="40"/>
      <c r="AI23" s="40"/>
      <c r="AJ23" s="40"/>
      <c r="AK23" s="40"/>
      <c r="AL23" s="40"/>
      <c r="AM23" s="40"/>
      <c r="AN23" s="40"/>
      <c r="AO23" s="40"/>
      <c r="AP23" s="40"/>
      <c r="AQ23" s="40"/>
      <c r="AR23" s="40"/>
      <c r="AS23" s="40"/>
      <c r="AT23" s="40"/>
      <c r="AU23" s="40"/>
      <c r="AV23" s="40"/>
      <c r="AW23" s="40"/>
      <c r="AX23" s="40"/>
      <c r="AY23" s="40"/>
      <c r="AZ23" s="40"/>
      <c r="BA23" s="40"/>
      <c r="BB23" s="40"/>
      <c r="BC23" s="40"/>
      <c r="BD23" s="40"/>
      <c r="BE23" s="40"/>
      <c r="BF23" s="40"/>
      <c r="BG23" s="40"/>
      <c r="BH23" s="40"/>
      <c r="BI23" s="40"/>
    </row>
    <row r="24" spans="1:61" ht="15" customHeight="1" x14ac:dyDescent="0.35">
      <c r="A24" s="40"/>
      <c r="B24" s="252"/>
      <c r="C24" s="253"/>
      <c r="D24" s="254"/>
      <c r="E24" s="227"/>
      <c r="F24" s="222"/>
      <c r="G24" s="222"/>
      <c r="H24" s="222"/>
      <c r="I24" s="222"/>
      <c r="J24" s="83" t="e">
        <f>IF(AND('Riesgos Corrup'!#REF!="Muy Alta",'Riesgos Corrup'!#REF!="Leve"),CONCATENATE("R19C",'Riesgos Corrup'!#REF!),"")</f>
        <v>#REF!</v>
      </c>
      <c r="K24" s="39" t="e">
        <f>IF(AND('Riesgos Corrup'!#REF!="Muy Alta",'Riesgos Corrup'!#REF!="Leve"),CONCATENATE("R19C",'Riesgos Corrup'!#REF!),"")</f>
        <v>#REF!</v>
      </c>
      <c r="L24" s="84" t="e">
        <f>IF(AND('Riesgos Corrup'!#REF!="Muy Alta",'Riesgos Corrup'!#REF!="Leve"),CONCATENATE("R19C",'Riesgos Corrup'!#REF!),"")</f>
        <v>#REF!</v>
      </c>
      <c r="M24" s="83" t="e">
        <f>IF(AND('Riesgos Corrup'!#REF!="Muy Alta",'Riesgos Corrup'!#REF!="Menor"),CONCATENATE("R19C",'Riesgos Corrup'!#REF!),"")</f>
        <v>#REF!</v>
      </c>
      <c r="N24" s="39" t="e">
        <f>IF(AND('Riesgos Corrup'!#REF!="Muy Alta",'Riesgos Corrup'!#REF!="Menor"),CONCATENATE("R19C",'Riesgos Corrup'!#REF!),"")</f>
        <v>#REF!</v>
      </c>
      <c r="O24" s="84" t="e">
        <f>IF(AND('Riesgos Corrup'!#REF!="Muy Alta",'Riesgos Corrup'!#REF!="Menor"),CONCATENATE("R19C",'Riesgos Corrup'!#REF!),"")</f>
        <v>#REF!</v>
      </c>
      <c r="P24" s="83" t="e">
        <f>IF(AND('Riesgos Corrup'!#REF!="Muy Alta",'Riesgos Corrup'!#REF!="Moderado"),CONCATENATE("R19C",'Riesgos Corrup'!#REF!),"")</f>
        <v>#REF!</v>
      </c>
      <c r="Q24" s="39" t="e">
        <f>IF(AND('Riesgos Corrup'!#REF!="Muy Alta",'Riesgos Corrup'!#REF!="Moderado"),CONCATENATE("R19C",'Riesgos Corrup'!#REF!),"")</f>
        <v>#REF!</v>
      </c>
      <c r="R24" s="84" t="e">
        <f>IF(AND('Riesgos Corrup'!#REF!="Muy Alta",'Riesgos Corrup'!#REF!="Moderado"),CONCATENATE("R19C",'Riesgos Corrup'!#REF!),"")</f>
        <v>#REF!</v>
      </c>
      <c r="S24" s="83" t="e">
        <f>IF(AND('Riesgos Corrup'!#REF!="Muy Alta",'Riesgos Corrup'!#REF!="Mayor"),CONCATENATE("R19C",'Riesgos Corrup'!#REF!),"")</f>
        <v>#REF!</v>
      </c>
      <c r="T24" s="39" t="e">
        <f>IF(AND('Riesgos Corrup'!#REF!="Muy Alta",'Riesgos Corrup'!#REF!="Mayor"),CONCATENATE("R19C",'Riesgos Corrup'!#REF!),"")</f>
        <v>#REF!</v>
      </c>
      <c r="U24" s="84" t="e">
        <f>IF(AND('Riesgos Corrup'!#REF!="Muy Alta",'Riesgos Corrup'!#REF!="Mayor"),CONCATENATE("R19C",'Riesgos Corrup'!#REF!),"")</f>
        <v>#REF!</v>
      </c>
      <c r="V24" s="96" t="e">
        <f>IF(AND('Riesgos Corrup'!#REF!="Muy Alta",'Riesgos Corrup'!#REF!="Catastrófico"),CONCATENATE("R19C",'Riesgos Corrup'!#REF!),"")</f>
        <v>#REF!</v>
      </c>
      <c r="W24" s="97" t="e">
        <f>IF(AND('Riesgos Corrup'!#REF!="Muy Alta",'Riesgos Corrup'!#REF!="Catastrófico"),CONCATENATE("R19C",'Riesgos Corrup'!#REF!),"")</f>
        <v>#REF!</v>
      </c>
      <c r="X24" s="98" t="e">
        <f>IF(AND('Riesgos Corrup'!#REF!="Muy Alta",'Riesgos Corrup'!#REF!="Catastrófico"),CONCATENATE("R19C",'Riesgos Corrup'!#REF!),"")</f>
        <v>#REF!</v>
      </c>
      <c r="Y24" s="40"/>
      <c r="Z24" s="243"/>
      <c r="AA24" s="244"/>
      <c r="AB24" s="244"/>
      <c r="AC24" s="244"/>
      <c r="AD24" s="244"/>
      <c r="AE24" s="245"/>
      <c r="AF24" s="40"/>
      <c r="AG24" s="40"/>
      <c r="AH24" s="40"/>
      <c r="AI24" s="40"/>
      <c r="AJ24" s="40"/>
      <c r="AK24" s="40"/>
      <c r="AL24" s="40"/>
      <c r="AM24" s="40"/>
      <c r="AN24" s="40"/>
      <c r="AO24" s="40"/>
      <c r="AP24" s="40"/>
      <c r="AQ24" s="40"/>
      <c r="AR24" s="40"/>
      <c r="AS24" s="40"/>
      <c r="AT24" s="40"/>
      <c r="AU24" s="40"/>
      <c r="AV24" s="40"/>
      <c r="AW24" s="40"/>
      <c r="AX24" s="40"/>
      <c r="AY24" s="40"/>
      <c r="AZ24" s="40"/>
      <c r="BA24" s="40"/>
      <c r="BB24" s="40"/>
      <c r="BC24" s="40"/>
      <c r="BD24" s="40"/>
      <c r="BE24" s="40"/>
      <c r="BF24" s="40"/>
      <c r="BG24" s="40"/>
      <c r="BH24" s="40"/>
      <c r="BI24" s="40"/>
    </row>
    <row r="25" spans="1:61" ht="15" customHeight="1" x14ac:dyDescent="0.35">
      <c r="A25" s="40"/>
      <c r="B25" s="252"/>
      <c r="C25" s="253"/>
      <c r="D25" s="254"/>
      <c r="E25" s="227"/>
      <c r="F25" s="222"/>
      <c r="G25" s="222"/>
      <c r="H25" s="222"/>
      <c r="I25" s="222"/>
      <c r="J25" s="83" t="e">
        <f>IF(AND('Riesgos Corrup'!#REF!="Muy Alta",'Riesgos Corrup'!#REF!="Leve"),CONCATENATE("R20C",'Riesgos Corrup'!#REF!),"")</f>
        <v>#REF!</v>
      </c>
      <c r="K25" s="39" t="e">
        <f>IF(AND('Riesgos Corrup'!#REF!="Muy Alta",'Riesgos Corrup'!#REF!="Leve"),CONCATENATE("R20C",'Riesgos Corrup'!#REF!),"")</f>
        <v>#REF!</v>
      </c>
      <c r="L25" s="84" t="e">
        <f>IF(AND('Riesgos Corrup'!#REF!="Muy Alta",'Riesgos Corrup'!#REF!="Leve"),CONCATENATE("R20C",'Riesgos Corrup'!#REF!),"")</f>
        <v>#REF!</v>
      </c>
      <c r="M25" s="83" t="e">
        <f>IF(AND('Riesgos Corrup'!#REF!="Muy Alta",'Riesgos Corrup'!#REF!="Menor"),CONCATENATE("R20C",'Riesgos Corrup'!#REF!),"")</f>
        <v>#REF!</v>
      </c>
      <c r="N25" s="39" t="e">
        <f>IF(AND('Riesgos Corrup'!#REF!="Muy Alta",'Riesgos Corrup'!#REF!="Menor"),CONCATENATE("R20C",'Riesgos Corrup'!#REF!),"")</f>
        <v>#REF!</v>
      </c>
      <c r="O25" s="84" t="e">
        <f>IF(AND('Riesgos Corrup'!#REF!="Muy Alta",'Riesgos Corrup'!#REF!="Menor"),CONCATENATE("R20C",'Riesgos Corrup'!#REF!),"")</f>
        <v>#REF!</v>
      </c>
      <c r="P25" s="83" t="e">
        <f>IF(AND('Riesgos Corrup'!#REF!="Muy Alta",'Riesgos Corrup'!#REF!="Moderado"),CONCATENATE("R20C",'Riesgos Corrup'!#REF!),"")</f>
        <v>#REF!</v>
      </c>
      <c r="Q25" s="39" t="e">
        <f>IF(AND('Riesgos Corrup'!#REF!="Muy Alta",'Riesgos Corrup'!#REF!="Moderado"),CONCATENATE("R20C",'Riesgos Corrup'!#REF!),"")</f>
        <v>#REF!</v>
      </c>
      <c r="R25" s="84" t="e">
        <f>IF(AND('Riesgos Corrup'!#REF!="Muy Alta",'Riesgos Corrup'!#REF!="Moderado"),CONCATENATE("R20C",'Riesgos Corrup'!#REF!),"")</f>
        <v>#REF!</v>
      </c>
      <c r="S25" s="83" t="e">
        <f>IF(AND('Riesgos Corrup'!#REF!="Muy Alta",'Riesgos Corrup'!#REF!="Mayor"),CONCATENATE("R20C",'Riesgos Corrup'!#REF!),"")</f>
        <v>#REF!</v>
      </c>
      <c r="T25" s="39" t="e">
        <f>IF(AND('Riesgos Corrup'!#REF!="Muy Alta",'Riesgos Corrup'!#REF!="Mayor"),CONCATENATE("R20C",'Riesgos Corrup'!#REF!),"")</f>
        <v>#REF!</v>
      </c>
      <c r="U25" s="84" t="e">
        <f>IF(AND('Riesgos Corrup'!#REF!="Muy Alta",'Riesgos Corrup'!#REF!="Mayor"),CONCATENATE("R20C",'Riesgos Corrup'!#REF!),"")</f>
        <v>#REF!</v>
      </c>
      <c r="V25" s="96" t="e">
        <f>IF(AND('Riesgos Corrup'!#REF!="Muy Alta",'Riesgos Corrup'!#REF!="Catastrófico"),CONCATENATE("R20C",'Riesgos Corrup'!#REF!),"")</f>
        <v>#REF!</v>
      </c>
      <c r="W25" s="97" t="e">
        <f>IF(AND('Riesgos Corrup'!#REF!="Muy Alta",'Riesgos Corrup'!#REF!="Catastrófico"),CONCATENATE("R20C",'Riesgos Corrup'!#REF!),"")</f>
        <v>#REF!</v>
      </c>
      <c r="X25" s="98" t="e">
        <f>IF(AND('Riesgos Corrup'!#REF!="Muy Alta",'Riesgos Corrup'!#REF!="Catastrófico"),CONCATENATE("R20C",'Riesgos Corrup'!#REF!),"")</f>
        <v>#REF!</v>
      </c>
      <c r="Y25" s="40"/>
      <c r="Z25" s="243"/>
      <c r="AA25" s="244"/>
      <c r="AB25" s="244"/>
      <c r="AC25" s="244"/>
      <c r="AD25" s="244"/>
      <c r="AE25" s="245"/>
      <c r="AF25" s="40"/>
      <c r="AG25" s="40"/>
      <c r="AH25" s="40"/>
      <c r="AI25" s="40"/>
      <c r="AJ25" s="40"/>
      <c r="AK25" s="40"/>
      <c r="AL25" s="40"/>
      <c r="AM25" s="40"/>
      <c r="AN25" s="40"/>
      <c r="AO25" s="40"/>
      <c r="AP25" s="40"/>
      <c r="AQ25" s="40"/>
      <c r="AR25" s="40"/>
      <c r="AS25" s="40"/>
      <c r="AT25" s="40"/>
      <c r="AU25" s="40"/>
      <c r="AV25" s="40"/>
      <c r="AW25" s="40"/>
      <c r="AX25" s="40"/>
      <c r="AY25" s="40"/>
      <c r="AZ25" s="40"/>
      <c r="BA25" s="40"/>
      <c r="BB25" s="40"/>
      <c r="BC25" s="40"/>
      <c r="BD25" s="40"/>
      <c r="BE25" s="40"/>
      <c r="BF25" s="40"/>
      <c r="BG25" s="40"/>
      <c r="BH25" s="40"/>
      <c r="BI25" s="40"/>
    </row>
    <row r="26" spans="1:61" ht="15" customHeight="1" x14ac:dyDescent="0.35">
      <c r="A26" s="40"/>
      <c r="B26" s="252"/>
      <c r="C26" s="253"/>
      <c r="D26" s="254"/>
      <c r="E26" s="227"/>
      <c r="F26" s="222"/>
      <c r="G26" s="222"/>
      <c r="H26" s="222"/>
      <c r="I26" s="222"/>
      <c r="J26" s="83" t="str">
        <f ca="1">IF(AND('Riesgos Corrup'!$AB$25="Muy Alta",'Riesgos Corrup'!$AD$25="Leve"),CONCATENATE("R21C",'Riesgos Corrup'!$R$25),"")</f>
        <v/>
      </c>
      <c r="K26" s="39" t="str">
        <f>IF(AND('Riesgos Corrup'!$AB$26="Muy Alta",'Riesgos Corrup'!$AD$26="Leve"),CONCATENATE("R21C",'Riesgos Corrup'!$R$26),"")</f>
        <v/>
      </c>
      <c r="L26" s="84" t="str">
        <f>IF(AND('Riesgos Corrup'!$AB$27="Muy Alta",'Riesgos Corrup'!$AD$27="Leve"),CONCATENATE("R21C",'Riesgos Corrup'!$R$27),"")</f>
        <v/>
      </c>
      <c r="M26" s="83" t="str">
        <f ca="1">IF(AND('Riesgos Corrup'!$AB$25="Muy Alta",'Riesgos Corrup'!$AD$25="Menor"),CONCATENATE("R21C",'Riesgos Corrup'!$R$25),"")</f>
        <v/>
      </c>
      <c r="N26" s="39" t="str">
        <f>IF(AND('Riesgos Corrup'!$AB$26="Muy Alta",'Riesgos Corrup'!$AD$26="Menor"),CONCATENATE("R21C",'Riesgos Corrup'!$R$26),"")</f>
        <v/>
      </c>
      <c r="O26" s="84" t="str">
        <f>IF(AND('Riesgos Corrup'!$AB$27="Muy Alta",'Riesgos Corrup'!$AD$27="Menor"),CONCATENATE("R21C",'Riesgos Corrup'!$R$27),"")</f>
        <v/>
      </c>
      <c r="P26" s="83" t="str">
        <f ca="1">IF(AND('Riesgos Corrup'!$AB$25="Muy Alta",'Riesgos Corrup'!$AD$25="Moderado"),CONCATENATE("R21C",'Riesgos Corrup'!$R$25),"")</f>
        <v/>
      </c>
      <c r="Q26" s="39" t="str">
        <f>IF(AND('Riesgos Corrup'!$AB$26="Muy Alta",'Riesgos Corrup'!$AD$26="Moderado"),CONCATENATE("R21C",'Riesgos Corrup'!$R$26),"")</f>
        <v/>
      </c>
      <c r="R26" s="84" t="str">
        <f>IF(AND('Riesgos Corrup'!$AB$27="Muy Alta",'Riesgos Corrup'!$AD$27="Moderado"),CONCATENATE("R21C",'Riesgos Corrup'!$R$27),"")</f>
        <v/>
      </c>
      <c r="S26" s="83" t="str">
        <f ca="1">IF(AND('Riesgos Corrup'!$AB$25="Muy Alta",'Riesgos Corrup'!$AD$25="Mayor"),CONCATENATE("R21C",'Riesgos Corrup'!$R$25),"")</f>
        <v/>
      </c>
      <c r="T26" s="39" t="str">
        <f>IF(AND('Riesgos Corrup'!$AB$26="Muy Alta",'Riesgos Corrup'!$AD$26="Mayor"),CONCATENATE("R21C",'Riesgos Corrup'!$R$26),"")</f>
        <v/>
      </c>
      <c r="U26" s="84" t="str">
        <f>IF(AND('Riesgos Corrup'!$AB$27="Muy Alta",'Riesgos Corrup'!$AD$27="Mayor"),CONCATENATE("R21C",'Riesgos Corrup'!$R$27),"")</f>
        <v/>
      </c>
      <c r="V26" s="96" t="str">
        <f ca="1">IF(AND('Riesgos Corrup'!$AB$25="Muy Alta",'Riesgos Corrup'!$AD$25="Catastrófico"),CONCATENATE("R21C",'Riesgos Corrup'!$R$25),"")</f>
        <v/>
      </c>
      <c r="W26" s="97" t="str">
        <f>IF(AND('Riesgos Corrup'!$AB$26="Muy Alta",'Riesgos Corrup'!$AD$26="Catastrófico"),CONCATENATE("R21C",'Riesgos Corrup'!$R$26),"")</f>
        <v/>
      </c>
      <c r="X26" s="98" t="str">
        <f>IF(AND('Riesgos Corrup'!$AB$27="Muy Alta",'Riesgos Corrup'!$AD$27="Catastrófico"),CONCATENATE("R21C",'Riesgos Corrup'!$R$27),"")</f>
        <v/>
      </c>
      <c r="Y26" s="40"/>
      <c r="Z26" s="243"/>
      <c r="AA26" s="244"/>
      <c r="AB26" s="244"/>
      <c r="AC26" s="244"/>
      <c r="AD26" s="244"/>
      <c r="AE26" s="245"/>
      <c r="AF26" s="40"/>
      <c r="AG26" s="40"/>
      <c r="AH26" s="40"/>
      <c r="AI26" s="40"/>
      <c r="AJ26" s="40"/>
      <c r="AK26" s="40"/>
      <c r="AL26" s="40"/>
      <c r="AM26" s="40"/>
      <c r="AN26" s="40"/>
      <c r="AO26" s="40"/>
      <c r="AP26" s="40"/>
      <c r="AQ26" s="40"/>
      <c r="AR26" s="40"/>
      <c r="AS26" s="40"/>
      <c r="AT26" s="40"/>
      <c r="AU26" s="40"/>
      <c r="AV26" s="40"/>
      <c r="AW26" s="40"/>
      <c r="AX26" s="40"/>
      <c r="AY26" s="40"/>
      <c r="AZ26" s="40"/>
      <c r="BA26" s="40"/>
      <c r="BB26" s="40"/>
      <c r="BC26" s="40"/>
      <c r="BD26" s="40"/>
      <c r="BE26" s="40"/>
      <c r="BF26" s="40"/>
      <c r="BG26" s="40"/>
      <c r="BH26" s="40"/>
      <c r="BI26" s="40"/>
    </row>
    <row r="27" spans="1:61" ht="15" customHeight="1" x14ac:dyDescent="0.35">
      <c r="A27" s="40"/>
      <c r="B27" s="252"/>
      <c r="C27" s="253"/>
      <c r="D27" s="254"/>
      <c r="E27" s="227"/>
      <c r="F27" s="222"/>
      <c r="G27" s="222"/>
      <c r="H27" s="222"/>
      <c r="I27" s="222"/>
      <c r="J27" s="83" t="str">
        <f ca="1">IF(AND('Riesgos Corrup'!$AB$28="Muy Alta",'Riesgos Corrup'!$AD$28="Leve"),CONCATENATE("R22C",'Riesgos Corrup'!$R$28),"")</f>
        <v/>
      </c>
      <c r="K27" s="39" t="str">
        <f>IF(AND('Riesgos Corrup'!$AB$29="Muy Alta",'Riesgos Corrup'!$AD$29="Leve"),CONCATENATE("R22C",'Riesgos Corrup'!$R$29),"")</f>
        <v/>
      </c>
      <c r="L27" s="84" t="str">
        <f>IF(AND('Riesgos Corrup'!$AB$30="Muy Alta",'Riesgos Corrup'!$AD$30="Leve"),CONCATENATE("R22C",'Riesgos Corrup'!$R$30),"")</f>
        <v/>
      </c>
      <c r="M27" s="83" t="str">
        <f ca="1">IF(AND('Riesgos Corrup'!$AB$28="Muy Alta",'Riesgos Corrup'!$AD$28="Menor"),CONCATENATE("R22C",'Riesgos Corrup'!$R$28),"")</f>
        <v/>
      </c>
      <c r="N27" s="39" t="str">
        <f>IF(AND('Riesgos Corrup'!$AB$29="Muy Alta",'Riesgos Corrup'!$AD$29="Menor"),CONCATENATE("R22C",'Riesgos Corrup'!$R$29),"")</f>
        <v/>
      </c>
      <c r="O27" s="84" t="str">
        <f>IF(AND('Riesgos Corrup'!$AB$30="Muy Alta",'Riesgos Corrup'!$AD$30="Menor"),CONCATENATE("R22C",'Riesgos Corrup'!$R$30),"")</f>
        <v/>
      </c>
      <c r="P27" s="83" t="str">
        <f ca="1">IF(AND('Riesgos Corrup'!$AB$28="Muy Alta",'Riesgos Corrup'!$AD$28="Moderado"),CONCATENATE("R22C",'Riesgos Corrup'!$R$28),"")</f>
        <v/>
      </c>
      <c r="Q27" s="39" t="str">
        <f>IF(AND('Riesgos Corrup'!$AB$29="Muy Alta",'Riesgos Corrup'!$AD$29="Moderado"),CONCATENATE("R22C",'Riesgos Corrup'!$R$29),"")</f>
        <v/>
      </c>
      <c r="R27" s="84" t="str">
        <f>IF(AND('Riesgos Corrup'!$AB$30="Muy Alta",'Riesgos Corrup'!$AD$30="Moderado"),CONCATENATE("R22C",'Riesgos Corrup'!$R$30),"")</f>
        <v/>
      </c>
      <c r="S27" s="83" t="str">
        <f ca="1">IF(AND('Riesgos Corrup'!$AB$28="Muy Alta",'Riesgos Corrup'!$AD$28="Mayor"),CONCATENATE("R22C",'Riesgos Corrup'!$R$28),"")</f>
        <v/>
      </c>
      <c r="T27" s="39" t="str">
        <f>IF(AND('Riesgos Corrup'!$AB$29="Muy Alta",'Riesgos Corrup'!$AD$29="Mayor"),CONCATENATE("R22C",'Riesgos Corrup'!$R$29),"")</f>
        <v/>
      </c>
      <c r="U27" s="84" t="str">
        <f>IF(AND('Riesgos Corrup'!$AB$30="Muy Alta",'Riesgos Corrup'!$AD$30="Mayor"),CONCATENATE("R22C",'Riesgos Corrup'!$R$30),"")</f>
        <v/>
      </c>
      <c r="V27" s="96" t="str">
        <f ca="1">IF(AND('Riesgos Corrup'!$AB$28="Muy Alta",'Riesgos Corrup'!$AD$28="Catastrófico"),CONCATENATE("R22C",'Riesgos Corrup'!$R$28),"")</f>
        <v/>
      </c>
      <c r="W27" s="97" t="str">
        <f>IF(AND('Riesgos Corrup'!$AB$29="Muy Alta",'Riesgos Corrup'!$AD$29="Catastrófico"),CONCATENATE("R22C",'Riesgos Corrup'!$R$29),"")</f>
        <v/>
      </c>
      <c r="X27" s="98" t="str">
        <f>IF(AND('Riesgos Corrup'!$AB$30="Muy Alta",'Riesgos Corrup'!$AD$30="Catastrófico"),CONCATENATE("R22C",'Riesgos Corrup'!$R$30),"")</f>
        <v/>
      </c>
      <c r="Y27" s="40"/>
      <c r="Z27" s="243"/>
      <c r="AA27" s="244"/>
      <c r="AB27" s="244"/>
      <c r="AC27" s="244"/>
      <c r="AD27" s="244"/>
      <c r="AE27" s="245"/>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row>
    <row r="28" spans="1:61" ht="15" customHeight="1" x14ac:dyDescent="0.35">
      <c r="A28" s="40"/>
      <c r="B28" s="252"/>
      <c r="C28" s="253"/>
      <c r="D28" s="254"/>
      <c r="E28" s="227"/>
      <c r="F28" s="222"/>
      <c r="G28" s="222"/>
      <c r="H28" s="222"/>
      <c r="I28" s="222"/>
      <c r="J28" s="83" t="e">
        <f>IF(AND('Riesgos Corrup'!#REF!="Muy Alta",'Riesgos Corrup'!#REF!="Leve"),CONCATENATE("R23C",'Riesgos Corrup'!#REF!),"")</f>
        <v>#REF!</v>
      </c>
      <c r="K28" s="39" t="e">
        <f>IF(AND('Riesgos Corrup'!#REF!="Muy Alta",'Riesgos Corrup'!#REF!="Leve"),CONCATENATE("R23C",'Riesgos Corrup'!#REF!),"")</f>
        <v>#REF!</v>
      </c>
      <c r="L28" s="84" t="e">
        <f>IF(AND('Riesgos Corrup'!#REF!="Muy Alta",'Riesgos Corrup'!#REF!="Leve"),CONCATENATE("R23C",'Riesgos Corrup'!#REF!),"")</f>
        <v>#REF!</v>
      </c>
      <c r="M28" s="83" t="e">
        <f>IF(AND('Riesgos Corrup'!#REF!="Muy Alta",'Riesgos Corrup'!#REF!="Menor"),CONCATENATE("R23C",'Riesgos Corrup'!#REF!),"")</f>
        <v>#REF!</v>
      </c>
      <c r="N28" s="39" t="e">
        <f>IF(AND('Riesgos Corrup'!#REF!="Muy Alta",'Riesgos Corrup'!#REF!="Menor"),CONCATENATE("R23C",'Riesgos Corrup'!#REF!),"")</f>
        <v>#REF!</v>
      </c>
      <c r="O28" s="84" t="e">
        <f>IF(AND('Riesgos Corrup'!#REF!="Muy Alta",'Riesgos Corrup'!#REF!="Menor"),CONCATENATE("R23C",'Riesgos Corrup'!#REF!),"")</f>
        <v>#REF!</v>
      </c>
      <c r="P28" s="83" t="e">
        <f>IF(AND('Riesgos Corrup'!#REF!="Muy Alta",'Riesgos Corrup'!#REF!="Moderado"),CONCATENATE("R23C",'Riesgos Corrup'!#REF!),"")</f>
        <v>#REF!</v>
      </c>
      <c r="Q28" s="39" t="e">
        <f>IF(AND('Riesgos Corrup'!#REF!="Muy Alta",'Riesgos Corrup'!#REF!="Moderado"),CONCATENATE("R23C",'Riesgos Corrup'!#REF!),"")</f>
        <v>#REF!</v>
      </c>
      <c r="R28" s="84" t="e">
        <f>IF(AND('Riesgos Corrup'!#REF!="Muy Alta",'Riesgos Corrup'!#REF!="Moderado"),CONCATENATE("R23C",'Riesgos Corrup'!#REF!),"")</f>
        <v>#REF!</v>
      </c>
      <c r="S28" s="83" t="e">
        <f>IF(AND('Riesgos Corrup'!#REF!="Muy Alta",'Riesgos Corrup'!#REF!="Mayor"),CONCATENATE("R23C",'Riesgos Corrup'!#REF!),"")</f>
        <v>#REF!</v>
      </c>
      <c r="T28" s="39" t="e">
        <f>IF(AND('Riesgos Corrup'!#REF!="Muy Alta",'Riesgos Corrup'!#REF!="Mayor"),CONCATENATE("R23C",'Riesgos Corrup'!#REF!),"")</f>
        <v>#REF!</v>
      </c>
      <c r="U28" s="84" t="e">
        <f>IF(AND('Riesgos Corrup'!#REF!="Muy Alta",'Riesgos Corrup'!#REF!="Mayor"),CONCATENATE("R23C",'Riesgos Corrup'!#REF!),"")</f>
        <v>#REF!</v>
      </c>
      <c r="V28" s="96" t="e">
        <f>IF(AND('Riesgos Corrup'!#REF!="Muy Alta",'Riesgos Corrup'!#REF!="Catastrófico"),CONCATENATE("R23C",'Riesgos Corrup'!#REF!),"")</f>
        <v>#REF!</v>
      </c>
      <c r="W28" s="97" t="e">
        <f>IF(AND('Riesgos Corrup'!#REF!="Muy Alta",'Riesgos Corrup'!#REF!="Catastrófico"),CONCATENATE("R23C",'Riesgos Corrup'!#REF!),"")</f>
        <v>#REF!</v>
      </c>
      <c r="X28" s="98" t="e">
        <f>IF(AND('Riesgos Corrup'!#REF!="Muy Alta",'Riesgos Corrup'!#REF!="Catastrófico"),CONCATENATE("R23C",'Riesgos Corrup'!#REF!),"")</f>
        <v>#REF!</v>
      </c>
      <c r="Y28" s="40"/>
      <c r="Z28" s="243"/>
      <c r="AA28" s="244"/>
      <c r="AB28" s="244"/>
      <c r="AC28" s="244"/>
      <c r="AD28" s="244"/>
      <c r="AE28" s="245"/>
      <c r="AF28" s="40"/>
      <c r="AG28" s="40"/>
      <c r="AH28" s="40"/>
      <c r="AI28" s="40"/>
      <c r="AJ28" s="40"/>
      <c r="AK28" s="40"/>
      <c r="AL28" s="40"/>
      <c r="AM28" s="40"/>
      <c r="AN28" s="40"/>
      <c r="AO28" s="40"/>
      <c r="AP28" s="40"/>
      <c r="AQ28" s="40"/>
      <c r="AR28" s="40"/>
      <c r="AS28" s="40"/>
      <c r="AT28" s="40"/>
      <c r="AU28" s="40"/>
      <c r="AV28" s="40"/>
      <c r="AW28" s="40"/>
      <c r="AX28" s="40"/>
      <c r="AY28" s="40"/>
      <c r="AZ28" s="40"/>
      <c r="BA28" s="40"/>
      <c r="BB28" s="40"/>
      <c r="BC28" s="40"/>
      <c r="BD28" s="40"/>
      <c r="BE28" s="40"/>
      <c r="BF28" s="40"/>
      <c r="BG28" s="40"/>
      <c r="BH28" s="40"/>
      <c r="BI28" s="40"/>
    </row>
    <row r="29" spans="1:61" ht="15" customHeight="1" x14ac:dyDescent="0.35">
      <c r="A29" s="40"/>
      <c r="B29" s="252"/>
      <c r="C29" s="253"/>
      <c r="D29" s="254"/>
      <c r="E29" s="227"/>
      <c r="F29" s="222"/>
      <c r="G29" s="222"/>
      <c r="H29" s="222"/>
      <c r="I29" s="222"/>
      <c r="J29" s="83" t="e">
        <f>IF(AND('Riesgos Corrup'!#REF!="Muy Alta",'Riesgos Corrup'!#REF!="Leve"),CONCATENATE("R24C",'Riesgos Corrup'!#REF!),"")</f>
        <v>#REF!</v>
      </c>
      <c r="K29" s="39" t="e">
        <f>IF(AND('Riesgos Corrup'!#REF!="Muy Alta",'Riesgos Corrup'!#REF!="Leve"),CONCATENATE("R24C",'Riesgos Corrup'!#REF!),"")</f>
        <v>#REF!</v>
      </c>
      <c r="L29" s="84" t="e">
        <f>IF(AND('Riesgos Corrup'!#REF!="Muy Alta",'Riesgos Corrup'!#REF!="Leve"),CONCATENATE("R24C",'Riesgos Corrup'!#REF!),"")</f>
        <v>#REF!</v>
      </c>
      <c r="M29" s="83" t="e">
        <f>IF(AND('Riesgos Corrup'!#REF!="Muy Alta",'Riesgos Corrup'!#REF!="Menor"),CONCATENATE("R24C",'Riesgos Corrup'!#REF!),"")</f>
        <v>#REF!</v>
      </c>
      <c r="N29" s="39" t="e">
        <f>IF(AND('Riesgos Corrup'!#REF!="Muy Alta",'Riesgos Corrup'!#REF!="Menor"),CONCATENATE("R24C",'Riesgos Corrup'!#REF!),"")</f>
        <v>#REF!</v>
      </c>
      <c r="O29" s="84" t="e">
        <f>IF(AND('Riesgos Corrup'!#REF!="Muy Alta",'Riesgos Corrup'!#REF!="Menor"),CONCATENATE("R24C",'Riesgos Corrup'!#REF!),"")</f>
        <v>#REF!</v>
      </c>
      <c r="P29" s="83" t="e">
        <f>IF(AND('Riesgos Corrup'!#REF!="Muy Alta",'Riesgos Corrup'!#REF!="Moderado"),CONCATENATE("R24C",'Riesgos Corrup'!#REF!),"")</f>
        <v>#REF!</v>
      </c>
      <c r="Q29" s="39" t="e">
        <f>IF(AND('Riesgos Corrup'!#REF!="Muy Alta",'Riesgos Corrup'!#REF!="Moderado"),CONCATENATE("R24C",'Riesgos Corrup'!#REF!),"")</f>
        <v>#REF!</v>
      </c>
      <c r="R29" s="84" t="e">
        <f>IF(AND('Riesgos Corrup'!#REF!="Muy Alta",'Riesgos Corrup'!#REF!="Moderado"),CONCATENATE("R24C",'Riesgos Corrup'!#REF!),"")</f>
        <v>#REF!</v>
      </c>
      <c r="S29" s="83" t="e">
        <f>IF(AND('Riesgos Corrup'!#REF!="Muy Alta",'Riesgos Corrup'!#REF!="Mayor"),CONCATENATE("R24C",'Riesgos Corrup'!#REF!),"")</f>
        <v>#REF!</v>
      </c>
      <c r="T29" s="39" t="e">
        <f>IF(AND('Riesgos Corrup'!#REF!="Muy Alta",'Riesgos Corrup'!#REF!="Mayor"),CONCATENATE("R24C",'Riesgos Corrup'!#REF!),"")</f>
        <v>#REF!</v>
      </c>
      <c r="U29" s="84" t="e">
        <f>IF(AND('Riesgos Corrup'!#REF!="Muy Alta",'Riesgos Corrup'!#REF!="Mayor"),CONCATENATE("R24C",'Riesgos Corrup'!#REF!),"")</f>
        <v>#REF!</v>
      </c>
      <c r="V29" s="96" t="e">
        <f>IF(AND('Riesgos Corrup'!#REF!="Muy Alta",'Riesgos Corrup'!#REF!="Catastrófico"),CONCATENATE("R24C",'Riesgos Corrup'!#REF!),"")</f>
        <v>#REF!</v>
      </c>
      <c r="W29" s="97" t="e">
        <f>IF(AND('Riesgos Corrup'!#REF!="Muy Alta",'Riesgos Corrup'!#REF!="Catastrófico"),CONCATENATE("R24C",'Riesgos Corrup'!#REF!),"")</f>
        <v>#REF!</v>
      </c>
      <c r="X29" s="98" t="e">
        <f>IF(AND('Riesgos Corrup'!#REF!="Muy Alta",'Riesgos Corrup'!#REF!="Catastrófico"),CONCATENATE("R24C",'Riesgos Corrup'!#REF!),"")</f>
        <v>#REF!</v>
      </c>
      <c r="Y29" s="40"/>
      <c r="Z29" s="243"/>
      <c r="AA29" s="244"/>
      <c r="AB29" s="244"/>
      <c r="AC29" s="244"/>
      <c r="AD29" s="244"/>
      <c r="AE29" s="245"/>
      <c r="AF29" s="40"/>
      <c r="AG29" s="40"/>
      <c r="AH29" s="40"/>
      <c r="AI29" s="40"/>
      <c r="AJ29" s="40"/>
      <c r="AK29" s="40"/>
      <c r="AL29" s="40"/>
      <c r="AM29" s="40"/>
      <c r="AN29" s="40"/>
      <c r="AO29" s="40"/>
      <c r="AP29" s="40"/>
      <c r="AQ29" s="40"/>
      <c r="AR29" s="40"/>
      <c r="AS29" s="40"/>
      <c r="AT29" s="40"/>
      <c r="AU29" s="40"/>
      <c r="AV29" s="40"/>
      <c r="AW29" s="40"/>
      <c r="AX29" s="40"/>
      <c r="AY29" s="40"/>
      <c r="AZ29" s="40"/>
      <c r="BA29" s="40"/>
      <c r="BB29" s="40"/>
      <c r="BC29" s="40"/>
      <c r="BD29" s="40"/>
      <c r="BE29" s="40"/>
      <c r="BF29" s="40"/>
      <c r="BG29" s="40"/>
      <c r="BH29" s="40"/>
      <c r="BI29" s="40"/>
    </row>
    <row r="30" spans="1:61" ht="15" customHeight="1" x14ac:dyDescent="0.35">
      <c r="A30" s="40"/>
      <c r="B30" s="252"/>
      <c r="C30" s="253"/>
      <c r="D30" s="254"/>
      <c r="E30" s="227"/>
      <c r="F30" s="222"/>
      <c r="G30" s="222"/>
      <c r="H30" s="222"/>
      <c r="I30" s="222"/>
      <c r="J30" s="83" t="str">
        <f ca="1">IF(AND('Riesgos Corrup'!$AB$31="Muy Alta",'Riesgos Corrup'!$AD$31="Leve"),CONCATENATE("R25C",'Riesgos Corrup'!$R$31),"")</f>
        <v/>
      </c>
      <c r="K30" s="39" t="str">
        <f ca="1">IF(AND('Riesgos Corrup'!$AB$32="Muy Alta",'Riesgos Corrup'!$AD$32="Leve"),CONCATENATE("R25C",'Riesgos Corrup'!$R$32),"")</f>
        <v/>
      </c>
      <c r="L30" s="84" t="str">
        <f ca="1">IF(AND('Riesgos Corrup'!$AB$33="Muy Alta",'Riesgos Corrup'!$AD$33="Leve"),CONCATENATE("R25C",'Riesgos Corrup'!$R$33),"")</f>
        <v/>
      </c>
      <c r="M30" s="83" t="str">
        <f ca="1">IF(AND('Riesgos Corrup'!$AB$31="Muy Alta",'Riesgos Corrup'!$AD$31="Menor"),CONCATENATE("R25C",'Riesgos Corrup'!$R$31),"")</f>
        <v/>
      </c>
      <c r="N30" s="39" t="str">
        <f ca="1">IF(AND('Riesgos Corrup'!$AB$32="Muy Alta",'Riesgos Corrup'!$AD$32="Menor"),CONCATENATE("R25C",'Riesgos Corrup'!$R$32),"")</f>
        <v/>
      </c>
      <c r="O30" s="84" t="str">
        <f ca="1">IF(AND('Riesgos Corrup'!$AB$33="Muy Alta",'Riesgos Corrup'!$AD$33="Menor"),CONCATENATE("R25C",'Riesgos Corrup'!$R$33),"")</f>
        <v/>
      </c>
      <c r="P30" s="83" t="str">
        <f ca="1">IF(AND('Riesgos Corrup'!$AB$31="Muy Alta",'Riesgos Corrup'!$AD$31="Moderado"),CONCATENATE("R25C",'Riesgos Corrup'!$R$31),"")</f>
        <v/>
      </c>
      <c r="Q30" s="39" t="str">
        <f ca="1">IF(AND('Riesgos Corrup'!$AB$32="Muy Alta",'Riesgos Corrup'!$AD$32="Moderado"),CONCATENATE("R25C",'Riesgos Corrup'!$R$32),"")</f>
        <v/>
      </c>
      <c r="R30" s="84" t="str">
        <f ca="1">IF(AND('Riesgos Corrup'!$AB$33="Muy Alta",'Riesgos Corrup'!$AD$33="Moderado"),CONCATENATE("R25C",'Riesgos Corrup'!$R$33),"")</f>
        <v/>
      </c>
      <c r="S30" s="83" t="str">
        <f ca="1">IF(AND('Riesgos Corrup'!$AB$31="Muy Alta",'Riesgos Corrup'!$AD$31="Mayor"),CONCATENATE("R25C",'Riesgos Corrup'!$R$31),"")</f>
        <v/>
      </c>
      <c r="T30" s="39" t="str">
        <f ca="1">IF(AND('Riesgos Corrup'!$AB$32="Muy Alta",'Riesgos Corrup'!$AD$32="Mayor"),CONCATENATE("R25C",'Riesgos Corrup'!$R$32),"")</f>
        <v/>
      </c>
      <c r="U30" s="84" t="str">
        <f ca="1">IF(AND('Riesgos Corrup'!$AB$33="Muy Alta",'Riesgos Corrup'!$AD$33="Mayor"),CONCATENATE("R25C",'Riesgos Corrup'!$R$33),"")</f>
        <v/>
      </c>
      <c r="V30" s="96" t="str">
        <f ca="1">IF(AND('Riesgos Corrup'!$AB$31="Muy Alta",'Riesgos Corrup'!$AD$31="Catastrófico"),CONCATENATE("R25C",'Riesgos Corrup'!$R$31),"")</f>
        <v/>
      </c>
      <c r="W30" s="97" t="str">
        <f ca="1">IF(AND('Riesgos Corrup'!$AB$32="Muy Alta",'Riesgos Corrup'!$AD$32="Catastrófico"),CONCATENATE("R25C",'Riesgos Corrup'!$R$32),"")</f>
        <v/>
      </c>
      <c r="X30" s="98" t="str">
        <f ca="1">IF(AND('Riesgos Corrup'!$AB$33="Muy Alta",'Riesgos Corrup'!$AD$33="Catastrófico"),CONCATENATE("R25C",'Riesgos Corrup'!$R$33),"")</f>
        <v/>
      </c>
      <c r="Y30" s="40"/>
      <c r="Z30" s="243"/>
      <c r="AA30" s="244"/>
      <c r="AB30" s="244"/>
      <c r="AC30" s="244"/>
      <c r="AD30" s="244"/>
      <c r="AE30" s="245"/>
      <c r="AF30" s="40"/>
      <c r="AG30" s="40"/>
      <c r="AH30" s="40"/>
      <c r="AI30" s="40"/>
      <c r="AJ30" s="40"/>
      <c r="AK30" s="40"/>
      <c r="AL30" s="40"/>
      <c r="AM30" s="40"/>
      <c r="AN30" s="40"/>
      <c r="AO30" s="40"/>
      <c r="AP30" s="40"/>
      <c r="AQ30" s="40"/>
      <c r="AR30" s="40"/>
      <c r="AS30" s="40"/>
      <c r="AT30" s="40"/>
      <c r="AU30" s="40"/>
      <c r="AV30" s="40"/>
      <c r="AW30" s="40"/>
      <c r="AX30" s="40"/>
      <c r="AY30" s="40"/>
      <c r="AZ30" s="40"/>
      <c r="BA30" s="40"/>
      <c r="BB30" s="40"/>
      <c r="BC30" s="40"/>
      <c r="BD30" s="40"/>
      <c r="BE30" s="40"/>
      <c r="BF30" s="40"/>
      <c r="BG30" s="40"/>
      <c r="BH30" s="40"/>
      <c r="BI30" s="40"/>
    </row>
    <row r="31" spans="1:61" ht="15" customHeight="1" x14ac:dyDescent="0.35">
      <c r="A31" s="40"/>
      <c r="B31" s="252"/>
      <c r="C31" s="253"/>
      <c r="D31" s="254"/>
      <c r="E31" s="227"/>
      <c r="F31" s="222"/>
      <c r="G31" s="222"/>
      <c r="H31" s="222"/>
      <c r="I31" s="222"/>
      <c r="J31" s="83" t="e">
        <f>IF(AND('Riesgos Corrup'!#REF!="Muy Alta",'Riesgos Corrup'!#REF!="Leve"),CONCATENATE("R26C",'Riesgos Corrup'!#REF!),"")</f>
        <v>#REF!</v>
      </c>
      <c r="K31" s="39" t="e">
        <f>IF(AND('Riesgos Corrup'!#REF!="Muy Alta",'Riesgos Corrup'!#REF!="Leve"),CONCATENATE("R26C",'Riesgos Corrup'!#REF!),"")</f>
        <v>#REF!</v>
      </c>
      <c r="L31" s="84" t="e">
        <f>IF(AND('Riesgos Corrup'!#REF!="Muy Alta",'Riesgos Corrup'!#REF!="Leve"),CONCATENATE("R26C",'Riesgos Corrup'!#REF!),"")</f>
        <v>#REF!</v>
      </c>
      <c r="M31" s="83" t="e">
        <f>IF(AND('Riesgos Corrup'!#REF!="Muy Alta",'Riesgos Corrup'!#REF!="Menor"),CONCATENATE("R26C",'Riesgos Corrup'!#REF!),"")</f>
        <v>#REF!</v>
      </c>
      <c r="N31" s="39" t="e">
        <f>IF(AND('Riesgos Corrup'!#REF!="Muy Alta",'Riesgos Corrup'!#REF!="Menor"),CONCATENATE("R26C",'Riesgos Corrup'!#REF!),"")</f>
        <v>#REF!</v>
      </c>
      <c r="O31" s="84" t="e">
        <f>IF(AND('Riesgos Corrup'!#REF!="Muy Alta",'Riesgos Corrup'!#REF!="Menor"),CONCATENATE("R26C",'Riesgos Corrup'!#REF!),"")</f>
        <v>#REF!</v>
      </c>
      <c r="P31" s="83" t="e">
        <f>IF(AND('Riesgos Corrup'!#REF!="Muy Alta",'Riesgos Corrup'!#REF!="Moderado"),CONCATENATE("R26C",'Riesgos Corrup'!#REF!),"")</f>
        <v>#REF!</v>
      </c>
      <c r="Q31" s="39" t="e">
        <f>IF(AND('Riesgos Corrup'!#REF!="Muy Alta",'Riesgos Corrup'!#REF!="Moderado"),CONCATENATE("R26C",'Riesgos Corrup'!#REF!),"")</f>
        <v>#REF!</v>
      </c>
      <c r="R31" s="84" t="e">
        <f>IF(AND('Riesgos Corrup'!#REF!="Muy Alta",'Riesgos Corrup'!#REF!="Moderado"),CONCATENATE("R26C",'Riesgos Corrup'!#REF!),"")</f>
        <v>#REF!</v>
      </c>
      <c r="S31" s="83" t="e">
        <f>IF(AND('Riesgos Corrup'!#REF!="Muy Alta",'Riesgos Corrup'!#REF!="Mayor"),CONCATENATE("R26C",'Riesgos Corrup'!#REF!),"")</f>
        <v>#REF!</v>
      </c>
      <c r="T31" s="39" t="e">
        <f>IF(AND('Riesgos Corrup'!#REF!="Muy Alta",'Riesgos Corrup'!#REF!="Mayor"),CONCATENATE("R26C",'Riesgos Corrup'!#REF!),"")</f>
        <v>#REF!</v>
      </c>
      <c r="U31" s="84" t="e">
        <f>IF(AND('Riesgos Corrup'!#REF!="Muy Alta",'Riesgos Corrup'!#REF!="Mayor"),CONCATENATE("R26C",'Riesgos Corrup'!#REF!),"")</f>
        <v>#REF!</v>
      </c>
      <c r="V31" s="96" t="e">
        <f>IF(AND('Riesgos Corrup'!#REF!="Muy Alta",'Riesgos Corrup'!#REF!="Catastrófico"),CONCATENATE("R26C",'Riesgos Corrup'!#REF!),"")</f>
        <v>#REF!</v>
      </c>
      <c r="W31" s="97" t="e">
        <f>IF(AND('Riesgos Corrup'!#REF!="Muy Alta",'Riesgos Corrup'!#REF!="Catastrófico"),CONCATENATE("R26C",'Riesgos Corrup'!#REF!),"")</f>
        <v>#REF!</v>
      </c>
      <c r="X31" s="98" t="e">
        <f>IF(AND('Riesgos Corrup'!#REF!="Muy Alta",'Riesgos Corrup'!#REF!="Catastrófico"),CONCATENATE("R26C",'Riesgos Corrup'!#REF!),"")</f>
        <v>#REF!</v>
      </c>
      <c r="Y31" s="40"/>
      <c r="Z31" s="243"/>
      <c r="AA31" s="244"/>
      <c r="AB31" s="244"/>
      <c r="AC31" s="244"/>
      <c r="AD31" s="244"/>
      <c r="AE31" s="245"/>
      <c r="AF31" s="40"/>
      <c r="AG31" s="40"/>
      <c r="AH31" s="40"/>
      <c r="AI31" s="40"/>
      <c r="AJ31" s="40"/>
      <c r="AK31" s="40"/>
      <c r="AL31" s="40"/>
      <c r="AM31" s="40"/>
      <c r="AN31" s="40"/>
      <c r="AO31" s="40"/>
      <c r="AP31" s="40"/>
      <c r="AQ31" s="40"/>
      <c r="AR31" s="40"/>
      <c r="AS31" s="40"/>
      <c r="AT31" s="40"/>
      <c r="AU31" s="40"/>
      <c r="AV31" s="40"/>
      <c r="AW31" s="40"/>
      <c r="AX31" s="40"/>
      <c r="AY31" s="40"/>
      <c r="AZ31" s="40"/>
      <c r="BA31" s="40"/>
      <c r="BB31" s="40"/>
      <c r="BC31" s="40"/>
      <c r="BD31" s="40"/>
      <c r="BE31" s="40"/>
      <c r="BF31" s="40"/>
      <c r="BG31" s="40"/>
      <c r="BH31" s="40"/>
      <c r="BI31" s="40"/>
    </row>
    <row r="32" spans="1:61" ht="15" customHeight="1" x14ac:dyDescent="0.35">
      <c r="A32" s="40"/>
      <c r="B32" s="252"/>
      <c r="C32" s="253"/>
      <c r="D32" s="254"/>
      <c r="E32" s="227"/>
      <c r="F32" s="222"/>
      <c r="G32" s="222"/>
      <c r="H32" s="222"/>
      <c r="I32" s="222"/>
      <c r="J32" s="83" t="str">
        <f ca="1">IF(AND('Riesgos Corrup'!$AB$34="Muy Alta",'Riesgos Corrup'!$AD$34="Leve"),CONCATENATE("R27C",'Riesgos Corrup'!$R$34),"")</f>
        <v/>
      </c>
      <c r="K32" s="39" t="str">
        <f>IF(AND('Riesgos Corrup'!$AB$35="Muy Alta",'Riesgos Corrup'!$AD$35="Leve"),CONCATENATE("R27C",'Riesgos Corrup'!$R$35),"")</f>
        <v/>
      </c>
      <c r="L32" s="84" t="str">
        <f>IF(AND('Riesgos Corrup'!$AB$36="Muy Alta",'Riesgos Corrup'!$AD$36="Leve"),CONCATENATE("R27C",'Riesgos Corrup'!$R$36),"")</f>
        <v/>
      </c>
      <c r="M32" s="83" t="str">
        <f ca="1">IF(AND('Riesgos Corrup'!$AB$34="Muy Alta",'Riesgos Corrup'!$AD$34="Menor"),CONCATENATE("R27C",'Riesgos Corrup'!$R$34),"")</f>
        <v/>
      </c>
      <c r="N32" s="39" t="str">
        <f>IF(AND('Riesgos Corrup'!$AB$35="Muy Alta",'Riesgos Corrup'!$AD$35="Menor"),CONCATENATE("R27C",'Riesgos Corrup'!$R$35),"")</f>
        <v/>
      </c>
      <c r="O32" s="84" t="str">
        <f>IF(AND('Riesgos Corrup'!$AB$36="Muy Alta",'Riesgos Corrup'!$AD$36="Menor"),CONCATENATE("R27C",'Riesgos Corrup'!$R$36),"")</f>
        <v/>
      </c>
      <c r="P32" s="83" t="str">
        <f ca="1">IF(AND('Riesgos Corrup'!$AB$34="Muy Alta",'Riesgos Corrup'!$AD$34="Moderado"),CONCATENATE("R27C",'Riesgos Corrup'!$R$34),"")</f>
        <v/>
      </c>
      <c r="Q32" s="39" t="str">
        <f>IF(AND('Riesgos Corrup'!$AB$35="Muy Alta",'Riesgos Corrup'!$AD$35="Moderado"),CONCATENATE("R27C",'Riesgos Corrup'!$R$35),"")</f>
        <v/>
      </c>
      <c r="R32" s="84" t="str">
        <f>IF(AND('Riesgos Corrup'!$AB$36="Muy Alta",'Riesgos Corrup'!$AD$36="Moderado"),CONCATENATE("R27C",'Riesgos Corrup'!$R$36),"")</f>
        <v/>
      </c>
      <c r="S32" s="83" t="str">
        <f ca="1">IF(AND('Riesgos Corrup'!$AB$34="Muy Alta",'Riesgos Corrup'!$AD$34="Mayor"),CONCATENATE("R27C",'Riesgos Corrup'!$R$34),"")</f>
        <v/>
      </c>
      <c r="T32" s="39" t="str">
        <f>IF(AND('Riesgos Corrup'!$AB$35="Muy Alta",'Riesgos Corrup'!$AD$35="Mayor"),CONCATENATE("R27C",'Riesgos Corrup'!$R$35),"")</f>
        <v/>
      </c>
      <c r="U32" s="84" t="str">
        <f>IF(AND('Riesgos Corrup'!$AB$36="Muy Alta",'Riesgos Corrup'!$AD$36="Mayor"),CONCATENATE("R27C",'Riesgos Corrup'!$R$36),"")</f>
        <v/>
      </c>
      <c r="V32" s="96" t="str">
        <f ca="1">IF(AND('Riesgos Corrup'!$AB$34="Muy Alta",'Riesgos Corrup'!$AD$34="Catastrófico"),CONCATENATE("R27C",'Riesgos Corrup'!$R$34),"")</f>
        <v/>
      </c>
      <c r="W32" s="97" t="str">
        <f>IF(AND('Riesgos Corrup'!$AB$35="Muy Alta",'Riesgos Corrup'!$AD$35="Catastrófico"),CONCATENATE("R27C",'Riesgos Corrup'!$R$35),"")</f>
        <v/>
      </c>
      <c r="X32" s="98" t="str">
        <f>IF(AND('Riesgos Corrup'!$AB$36="Muy Alta",'Riesgos Corrup'!$AD$36="Catastrófico"),CONCATENATE("R27C",'Riesgos Corrup'!$R$36),"")</f>
        <v/>
      </c>
      <c r="Y32" s="40"/>
      <c r="Z32" s="243"/>
      <c r="AA32" s="244"/>
      <c r="AB32" s="244"/>
      <c r="AC32" s="244"/>
      <c r="AD32" s="244"/>
      <c r="AE32" s="245"/>
      <c r="AF32" s="40"/>
      <c r="AG32" s="40"/>
      <c r="AH32" s="40"/>
      <c r="AI32" s="40"/>
      <c r="AJ32" s="40"/>
      <c r="AK32" s="40"/>
      <c r="AL32" s="40"/>
      <c r="AM32" s="40"/>
      <c r="AN32" s="40"/>
      <c r="AO32" s="40"/>
      <c r="AP32" s="40"/>
      <c r="AQ32" s="40"/>
      <c r="AR32" s="40"/>
      <c r="AS32" s="40"/>
      <c r="AT32" s="40"/>
      <c r="AU32" s="40"/>
      <c r="AV32" s="40"/>
      <c r="AW32" s="40"/>
      <c r="AX32" s="40"/>
      <c r="AY32" s="40"/>
      <c r="AZ32" s="40"/>
      <c r="BA32" s="40"/>
      <c r="BB32" s="40"/>
      <c r="BC32" s="40"/>
      <c r="BD32" s="40"/>
      <c r="BE32" s="40"/>
      <c r="BF32" s="40"/>
      <c r="BG32" s="40"/>
      <c r="BH32" s="40"/>
      <c r="BI32" s="40"/>
    </row>
    <row r="33" spans="1:61" ht="15" customHeight="1" x14ac:dyDescent="0.35">
      <c r="A33" s="40"/>
      <c r="B33" s="252"/>
      <c r="C33" s="253"/>
      <c r="D33" s="254"/>
      <c r="E33" s="227"/>
      <c r="F33" s="222"/>
      <c r="G33" s="222"/>
      <c r="H33" s="222"/>
      <c r="I33" s="222"/>
      <c r="J33" s="83" t="e">
        <f>IF(AND('Riesgos Corrup'!#REF!="Muy Alta",'Riesgos Corrup'!#REF!="Leve"),CONCATENATE("R28C",'Riesgos Corrup'!#REF!),"")</f>
        <v>#REF!</v>
      </c>
      <c r="K33" s="39" t="e">
        <f>IF(AND('Riesgos Corrup'!#REF!="Muy Alta",'Riesgos Corrup'!#REF!="Leve"),CONCATENATE("R28C",'Riesgos Corrup'!#REF!),"")</f>
        <v>#REF!</v>
      </c>
      <c r="L33" s="84" t="e">
        <f>IF(AND('Riesgos Corrup'!#REF!="Muy Alta",'Riesgos Corrup'!#REF!="Leve"),CONCATENATE("R28C",'Riesgos Corrup'!#REF!),"")</f>
        <v>#REF!</v>
      </c>
      <c r="M33" s="83" t="e">
        <f>IF(AND('Riesgos Corrup'!#REF!="Muy Alta",'Riesgos Corrup'!#REF!="Menor"),CONCATENATE("R28C",'Riesgos Corrup'!#REF!),"")</f>
        <v>#REF!</v>
      </c>
      <c r="N33" s="39" t="e">
        <f>IF(AND('Riesgos Corrup'!#REF!="Muy Alta",'Riesgos Corrup'!#REF!="Menor"),CONCATENATE("R28C",'Riesgos Corrup'!#REF!),"")</f>
        <v>#REF!</v>
      </c>
      <c r="O33" s="84" t="e">
        <f>IF(AND('Riesgos Corrup'!#REF!="Muy Alta",'Riesgos Corrup'!#REF!="Menor"),CONCATENATE("R28C",'Riesgos Corrup'!#REF!),"")</f>
        <v>#REF!</v>
      </c>
      <c r="P33" s="83" t="e">
        <f>IF(AND('Riesgos Corrup'!#REF!="Muy Alta",'Riesgos Corrup'!#REF!="Moderado"),CONCATENATE("R28C",'Riesgos Corrup'!#REF!),"")</f>
        <v>#REF!</v>
      </c>
      <c r="Q33" s="39" t="e">
        <f>IF(AND('Riesgos Corrup'!#REF!="Muy Alta",'Riesgos Corrup'!#REF!="Moderado"),CONCATENATE("R28C",'Riesgos Corrup'!#REF!),"")</f>
        <v>#REF!</v>
      </c>
      <c r="R33" s="84" t="e">
        <f>IF(AND('Riesgos Corrup'!#REF!="Muy Alta",'Riesgos Corrup'!#REF!="Moderado"),CONCATENATE("R28C",'Riesgos Corrup'!#REF!),"")</f>
        <v>#REF!</v>
      </c>
      <c r="S33" s="83" t="e">
        <f>IF(AND('Riesgos Corrup'!#REF!="Muy Alta",'Riesgos Corrup'!#REF!="Mayor"),CONCATENATE("R28C",'Riesgos Corrup'!#REF!),"")</f>
        <v>#REF!</v>
      </c>
      <c r="T33" s="39" t="e">
        <f>IF(AND('Riesgos Corrup'!#REF!="Muy Alta",'Riesgos Corrup'!#REF!="Mayor"),CONCATENATE("R28C",'Riesgos Corrup'!#REF!),"")</f>
        <v>#REF!</v>
      </c>
      <c r="U33" s="84" t="e">
        <f>IF(AND('Riesgos Corrup'!#REF!="Muy Alta",'Riesgos Corrup'!#REF!="Mayor"),CONCATENATE("R28C",'Riesgos Corrup'!#REF!),"")</f>
        <v>#REF!</v>
      </c>
      <c r="V33" s="96" t="e">
        <f>IF(AND('Riesgos Corrup'!#REF!="Muy Alta",'Riesgos Corrup'!#REF!="Catastrófico"),CONCATENATE("R28C",'Riesgos Corrup'!#REF!),"")</f>
        <v>#REF!</v>
      </c>
      <c r="W33" s="97" t="e">
        <f>IF(AND('Riesgos Corrup'!#REF!="Muy Alta",'Riesgos Corrup'!#REF!="Catastrófico"),CONCATENATE("R28C",'Riesgos Corrup'!#REF!),"")</f>
        <v>#REF!</v>
      </c>
      <c r="X33" s="98" t="e">
        <f>IF(AND('Riesgos Corrup'!#REF!="Muy Alta",'Riesgos Corrup'!#REF!="Catastrófico"),CONCATENATE("R28C",'Riesgos Corrup'!#REF!),"")</f>
        <v>#REF!</v>
      </c>
      <c r="Y33" s="40"/>
      <c r="Z33" s="243"/>
      <c r="AA33" s="244"/>
      <c r="AB33" s="244"/>
      <c r="AC33" s="244"/>
      <c r="AD33" s="244"/>
      <c r="AE33" s="245"/>
      <c r="AF33" s="40"/>
      <c r="AG33" s="40"/>
      <c r="AH33" s="40"/>
      <c r="AI33" s="40"/>
      <c r="AJ33" s="40"/>
      <c r="AK33" s="40"/>
      <c r="AL33" s="40"/>
      <c r="AM33" s="40"/>
      <c r="AN33" s="40"/>
      <c r="AO33" s="40"/>
      <c r="AP33" s="40"/>
      <c r="AQ33" s="40"/>
      <c r="AR33" s="40"/>
      <c r="AS33" s="40"/>
      <c r="AT33" s="40"/>
      <c r="AU33" s="40"/>
      <c r="AV33" s="40"/>
      <c r="AW33" s="40"/>
      <c r="AX33" s="40"/>
      <c r="AY33" s="40"/>
      <c r="AZ33" s="40"/>
      <c r="BA33" s="40"/>
      <c r="BB33" s="40"/>
      <c r="BC33" s="40"/>
      <c r="BD33" s="40"/>
      <c r="BE33" s="40"/>
      <c r="BF33" s="40"/>
      <c r="BG33" s="40"/>
      <c r="BH33" s="40"/>
      <c r="BI33" s="40"/>
    </row>
    <row r="34" spans="1:61" ht="15" customHeight="1" x14ac:dyDescent="0.35">
      <c r="A34" s="40"/>
      <c r="B34" s="252"/>
      <c r="C34" s="253"/>
      <c r="D34" s="254"/>
      <c r="E34" s="227"/>
      <c r="F34" s="222"/>
      <c r="G34" s="222"/>
      <c r="H34" s="222"/>
      <c r="I34" s="222"/>
      <c r="J34" s="83" t="e">
        <f>IF(AND('Riesgos Corrup'!#REF!="Muy Alta",'Riesgos Corrup'!#REF!="Leve"),CONCATENATE("R29C",'Riesgos Corrup'!#REF!),"")</f>
        <v>#REF!</v>
      </c>
      <c r="K34" s="39" t="e">
        <f>IF(AND('Riesgos Corrup'!#REF!="Muy Alta",'Riesgos Corrup'!#REF!="Leve"),CONCATENATE("R29C",'Riesgos Corrup'!#REF!),"")</f>
        <v>#REF!</v>
      </c>
      <c r="L34" s="84" t="e">
        <f>IF(AND('Riesgos Corrup'!#REF!="Muy Alta",'Riesgos Corrup'!#REF!="Leve"),CONCATENATE("R29C",'Riesgos Corrup'!#REF!),"")</f>
        <v>#REF!</v>
      </c>
      <c r="M34" s="83" t="e">
        <f>IF(AND('Riesgos Corrup'!#REF!="Muy Alta",'Riesgos Corrup'!#REF!="Menor"),CONCATENATE("R29C",'Riesgos Corrup'!#REF!),"")</f>
        <v>#REF!</v>
      </c>
      <c r="N34" s="39" t="e">
        <f>IF(AND('Riesgos Corrup'!#REF!="Muy Alta",'Riesgos Corrup'!#REF!="Menor"),CONCATENATE("R29C",'Riesgos Corrup'!#REF!),"")</f>
        <v>#REF!</v>
      </c>
      <c r="O34" s="84" t="e">
        <f>IF(AND('Riesgos Corrup'!#REF!="Muy Alta",'Riesgos Corrup'!#REF!="Menor"),CONCATENATE("R29C",'Riesgos Corrup'!#REF!),"")</f>
        <v>#REF!</v>
      </c>
      <c r="P34" s="83" t="e">
        <f>IF(AND('Riesgos Corrup'!#REF!="Muy Alta",'Riesgos Corrup'!#REF!="Moderado"),CONCATENATE("R29C",'Riesgos Corrup'!#REF!),"")</f>
        <v>#REF!</v>
      </c>
      <c r="Q34" s="39" t="e">
        <f>IF(AND('Riesgos Corrup'!#REF!="Muy Alta",'Riesgos Corrup'!#REF!="Moderado"),CONCATENATE("R29C",'Riesgos Corrup'!#REF!),"")</f>
        <v>#REF!</v>
      </c>
      <c r="R34" s="84" t="e">
        <f>IF(AND('Riesgos Corrup'!#REF!="Muy Alta",'Riesgos Corrup'!#REF!="Moderado"),CONCATENATE("R29C",'Riesgos Corrup'!#REF!),"")</f>
        <v>#REF!</v>
      </c>
      <c r="S34" s="83" t="e">
        <f>IF(AND('Riesgos Corrup'!#REF!="Muy Alta",'Riesgos Corrup'!#REF!="Mayor"),CONCATENATE("R29C",'Riesgos Corrup'!#REF!),"")</f>
        <v>#REF!</v>
      </c>
      <c r="T34" s="39" t="e">
        <f>IF(AND('Riesgos Corrup'!#REF!="Muy Alta",'Riesgos Corrup'!#REF!="Mayor"),CONCATENATE("R29C",'Riesgos Corrup'!#REF!),"")</f>
        <v>#REF!</v>
      </c>
      <c r="U34" s="84" t="e">
        <f>IF(AND('Riesgos Corrup'!#REF!="Muy Alta",'Riesgos Corrup'!#REF!="Mayor"),CONCATENATE("R29C",'Riesgos Corrup'!#REF!),"")</f>
        <v>#REF!</v>
      </c>
      <c r="V34" s="96" t="e">
        <f>IF(AND('Riesgos Corrup'!#REF!="Muy Alta",'Riesgos Corrup'!#REF!="Catastrófico"),CONCATENATE("R29C",'Riesgos Corrup'!#REF!),"")</f>
        <v>#REF!</v>
      </c>
      <c r="W34" s="97" t="e">
        <f>IF(AND('Riesgos Corrup'!#REF!="Muy Alta",'Riesgos Corrup'!#REF!="Catastrófico"),CONCATENATE("R29C",'Riesgos Corrup'!#REF!),"")</f>
        <v>#REF!</v>
      </c>
      <c r="X34" s="98" t="e">
        <f>IF(AND('Riesgos Corrup'!#REF!="Muy Alta",'Riesgos Corrup'!#REF!="Catastrófico"),CONCATENATE("R29C",'Riesgos Corrup'!#REF!),"")</f>
        <v>#REF!</v>
      </c>
      <c r="Y34" s="40"/>
      <c r="Z34" s="243"/>
      <c r="AA34" s="244"/>
      <c r="AB34" s="244"/>
      <c r="AC34" s="244"/>
      <c r="AD34" s="244"/>
      <c r="AE34" s="245"/>
      <c r="AF34" s="40"/>
      <c r="AG34" s="40"/>
      <c r="AH34" s="40"/>
      <c r="AI34" s="40"/>
      <c r="AJ34" s="40"/>
      <c r="AK34" s="40"/>
      <c r="AL34" s="40"/>
      <c r="AM34" s="40"/>
      <c r="AN34" s="40"/>
      <c r="AO34" s="40"/>
      <c r="AP34" s="40"/>
      <c r="AQ34" s="40"/>
      <c r="AR34" s="40"/>
      <c r="AS34" s="40"/>
      <c r="AT34" s="40"/>
      <c r="AU34" s="40"/>
      <c r="AV34" s="40"/>
      <c r="AW34" s="40"/>
      <c r="AX34" s="40"/>
      <c r="AY34" s="40"/>
      <c r="AZ34" s="40"/>
      <c r="BA34" s="40"/>
      <c r="BB34" s="40"/>
      <c r="BC34" s="40"/>
      <c r="BD34" s="40"/>
      <c r="BE34" s="40"/>
      <c r="BF34" s="40"/>
      <c r="BG34" s="40"/>
      <c r="BH34" s="40"/>
      <c r="BI34" s="40"/>
    </row>
    <row r="35" spans="1:61" ht="15" customHeight="1" x14ac:dyDescent="0.35">
      <c r="A35" s="40"/>
      <c r="B35" s="252"/>
      <c r="C35" s="253"/>
      <c r="D35" s="254"/>
      <c r="E35" s="227"/>
      <c r="F35" s="222"/>
      <c r="G35" s="222"/>
      <c r="H35" s="222"/>
      <c r="I35" s="222"/>
      <c r="J35" s="83" t="e">
        <f>IF(AND('Riesgos Corrup'!#REF!="Muy Alta",'Riesgos Corrup'!#REF!="Leve"),CONCATENATE("R30C",'Riesgos Corrup'!#REF!),"")</f>
        <v>#REF!</v>
      </c>
      <c r="K35" s="39" t="e">
        <f>IF(AND('Riesgos Corrup'!#REF!="Muy Alta",'Riesgos Corrup'!#REF!="Leve"),CONCATENATE("R30C",'Riesgos Corrup'!#REF!),"")</f>
        <v>#REF!</v>
      </c>
      <c r="L35" s="84" t="e">
        <f>IF(AND('Riesgos Corrup'!#REF!="Muy Alta",'Riesgos Corrup'!#REF!="Leve"),CONCATENATE("R30C",'Riesgos Corrup'!#REF!),"")</f>
        <v>#REF!</v>
      </c>
      <c r="M35" s="83" t="e">
        <f>IF(AND('Riesgos Corrup'!#REF!="Muy Alta",'Riesgos Corrup'!#REF!="Menor"),CONCATENATE("R30C",'Riesgos Corrup'!#REF!),"")</f>
        <v>#REF!</v>
      </c>
      <c r="N35" s="39" t="e">
        <f>IF(AND('Riesgos Corrup'!#REF!="Muy Alta",'Riesgos Corrup'!#REF!="Menor"),CONCATENATE("R30C",'Riesgos Corrup'!#REF!),"")</f>
        <v>#REF!</v>
      </c>
      <c r="O35" s="84" t="e">
        <f>IF(AND('Riesgos Corrup'!#REF!="Muy Alta",'Riesgos Corrup'!#REF!="Menor"),CONCATENATE("R30C",'Riesgos Corrup'!#REF!),"")</f>
        <v>#REF!</v>
      </c>
      <c r="P35" s="83" t="e">
        <f>IF(AND('Riesgos Corrup'!#REF!="Muy Alta",'Riesgos Corrup'!#REF!="Moderado"),CONCATENATE("R30C",'Riesgos Corrup'!#REF!),"")</f>
        <v>#REF!</v>
      </c>
      <c r="Q35" s="39" t="e">
        <f>IF(AND('Riesgos Corrup'!#REF!="Muy Alta",'Riesgos Corrup'!#REF!="Moderado"),CONCATENATE("R30C",'Riesgos Corrup'!#REF!),"")</f>
        <v>#REF!</v>
      </c>
      <c r="R35" s="84" t="e">
        <f>IF(AND('Riesgos Corrup'!#REF!="Muy Alta",'Riesgos Corrup'!#REF!="Moderado"),CONCATENATE("R30C",'Riesgos Corrup'!#REF!),"")</f>
        <v>#REF!</v>
      </c>
      <c r="S35" s="83" t="e">
        <f>IF(AND('Riesgos Corrup'!#REF!="Muy Alta",'Riesgos Corrup'!#REF!="Mayor"),CONCATENATE("R30C",'Riesgos Corrup'!#REF!),"")</f>
        <v>#REF!</v>
      </c>
      <c r="T35" s="39" t="e">
        <f>IF(AND('Riesgos Corrup'!#REF!="Muy Alta",'Riesgos Corrup'!#REF!="Mayor"),CONCATENATE("R30C",'Riesgos Corrup'!#REF!),"")</f>
        <v>#REF!</v>
      </c>
      <c r="U35" s="84" t="e">
        <f>IF(AND('Riesgos Corrup'!#REF!="Muy Alta",'Riesgos Corrup'!#REF!="Mayor"),CONCATENATE("R30C",'Riesgos Corrup'!#REF!),"")</f>
        <v>#REF!</v>
      </c>
      <c r="V35" s="96" t="e">
        <f>IF(AND('Riesgos Corrup'!#REF!="Muy Alta",'Riesgos Corrup'!#REF!="Catastrófico"),CONCATENATE("R30C",'Riesgos Corrup'!#REF!),"")</f>
        <v>#REF!</v>
      </c>
      <c r="W35" s="97" t="e">
        <f>IF(AND('Riesgos Corrup'!#REF!="Muy Alta",'Riesgos Corrup'!#REF!="Catastrófico"),CONCATENATE("R30C",'Riesgos Corrup'!#REF!),"")</f>
        <v>#REF!</v>
      </c>
      <c r="X35" s="98" t="e">
        <f>IF(AND('Riesgos Corrup'!#REF!="Muy Alta",'Riesgos Corrup'!#REF!="Catastrófico"),CONCATENATE("R30C",'Riesgos Corrup'!#REF!),"")</f>
        <v>#REF!</v>
      </c>
      <c r="Y35" s="40"/>
      <c r="Z35" s="243"/>
      <c r="AA35" s="244"/>
      <c r="AB35" s="244"/>
      <c r="AC35" s="244"/>
      <c r="AD35" s="244"/>
      <c r="AE35" s="245"/>
      <c r="AF35" s="40"/>
      <c r="AG35" s="40"/>
      <c r="AH35" s="40"/>
      <c r="AI35" s="40"/>
      <c r="AJ35" s="40"/>
      <c r="AK35" s="40"/>
      <c r="AL35" s="40"/>
      <c r="AM35" s="40"/>
      <c r="AN35" s="40"/>
      <c r="AO35" s="40"/>
      <c r="AP35" s="40"/>
      <c r="AQ35" s="40"/>
      <c r="AR35" s="40"/>
      <c r="AS35" s="40"/>
      <c r="AT35" s="40"/>
      <c r="AU35" s="40"/>
      <c r="AV35" s="40"/>
      <c r="AW35" s="40"/>
      <c r="AX35" s="40"/>
      <c r="AY35" s="40"/>
      <c r="AZ35" s="40"/>
      <c r="BA35" s="40"/>
      <c r="BB35" s="40"/>
      <c r="BC35" s="40"/>
      <c r="BD35" s="40"/>
      <c r="BE35" s="40"/>
      <c r="BF35" s="40"/>
      <c r="BG35" s="40"/>
      <c r="BH35" s="40"/>
      <c r="BI35" s="40"/>
    </row>
    <row r="36" spans="1:61" ht="15" customHeight="1" x14ac:dyDescent="0.35">
      <c r="A36" s="40"/>
      <c r="B36" s="252"/>
      <c r="C36" s="253"/>
      <c r="D36" s="254"/>
      <c r="E36" s="227"/>
      <c r="F36" s="222"/>
      <c r="G36" s="222"/>
      <c r="H36" s="222"/>
      <c r="I36" s="222"/>
      <c r="J36" s="83" t="e">
        <f>IF(AND('Riesgos Corrup'!#REF!="Muy Alta",'Riesgos Corrup'!#REF!="Leve"),CONCATENATE("R31C",'Riesgos Corrup'!#REF!),"")</f>
        <v>#REF!</v>
      </c>
      <c r="K36" s="39" t="e">
        <f>IF(AND('Riesgos Corrup'!#REF!="Muy Alta",'Riesgos Corrup'!#REF!="Leve"),CONCATENATE("R31C",'Riesgos Corrup'!#REF!),"")</f>
        <v>#REF!</v>
      </c>
      <c r="L36" s="39" t="e">
        <f>IF(AND('Riesgos Corrup'!#REF!="Muy Alta",'Riesgos Corrup'!#REF!="Leve"),CONCATENATE("R31C",'Riesgos Corrup'!#REF!),"")</f>
        <v>#REF!</v>
      </c>
      <c r="M36" s="83" t="e">
        <f>IF(AND('Riesgos Corrup'!#REF!="Muy Alta",'Riesgos Corrup'!#REF!="Menor"),CONCATENATE("R31C",'Riesgos Corrup'!#REF!),"")</f>
        <v>#REF!</v>
      </c>
      <c r="N36" s="39" t="e">
        <f>IF(AND('Riesgos Corrup'!#REF!="Muy Alta",'Riesgos Corrup'!#REF!="Menor"),CONCATENATE("R31C",'Riesgos Corrup'!#REF!),"")</f>
        <v>#REF!</v>
      </c>
      <c r="O36" s="39" t="e">
        <f>IF(AND('Riesgos Corrup'!#REF!="Muy Alta",'Riesgos Corrup'!#REF!="Menor"),CONCATENATE("R31C",'Riesgos Corrup'!#REF!),"")</f>
        <v>#REF!</v>
      </c>
      <c r="P36" s="83" t="e">
        <f>IF(AND('Riesgos Corrup'!#REF!="Muy Alta",'Riesgos Corrup'!#REF!="Moderado"),CONCATENATE("R31C",'Riesgos Corrup'!#REF!),"")</f>
        <v>#REF!</v>
      </c>
      <c r="Q36" s="39" t="e">
        <f>IF(AND('Riesgos Corrup'!#REF!="Muy Alta",'Riesgos Corrup'!#REF!="Moderado"),CONCATENATE("R31C",'Riesgos Corrup'!#REF!),"")</f>
        <v>#REF!</v>
      </c>
      <c r="R36" s="39" t="e">
        <f>IF(AND('Riesgos Corrup'!#REF!="Muy Alta",'Riesgos Corrup'!#REF!="Moderado"),CONCATENATE("R31C",'Riesgos Corrup'!#REF!),"")</f>
        <v>#REF!</v>
      </c>
      <c r="S36" s="83" t="e">
        <f>IF(AND('Riesgos Corrup'!#REF!="Muy Alta",'Riesgos Corrup'!#REF!="Mayor"),CONCATENATE("R31C",'Riesgos Corrup'!#REF!),"")</f>
        <v>#REF!</v>
      </c>
      <c r="T36" s="39" t="e">
        <f>IF(AND('Riesgos Corrup'!#REF!="Muy Alta",'Riesgos Corrup'!#REF!="Mayor"),CONCATENATE("R31C",'Riesgos Corrup'!#REF!),"")</f>
        <v>#REF!</v>
      </c>
      <c r="U36" s="39" t="e">
        <f>IF(AND('Riesgos Corrup'!#REF!="Muy Alta",'Riesgos Corrup'!#REF!="Mayor"),CONCATENATE("R31C",'Riesgos Corrup'!#REF!),"")</f>
        <v>#REF!</v>
      </c>
      <c r="V36" s="96" t="e">
        <f>IF(AND('Riesgos Corrup'!#REF!="Muy Alta",'Riesgos Corrup'!#REF!="Catastrófico"),CONCATENATE("R31C",'Riesgos Corrup'!#REF!),"")</f>
        <v>#REF!</v>
      </c>
      <c r="W36" s="97" t="e">
        <f>IF(AND('Riesgos Corrup'!#REF!="Muy Alta",'Riesgos Corrup'!#REF!="Catastrófico"),CONCATENATE("R31C",'Riesgos Corrup'!#REF!),"")</f>
        <v>#REF!</v>
      </c>
      <c r="X36" s="98" t="e">
        <f>IF(AND('Riesgos Corrup'!#REF!="Muy Alta",'Riesgos Corrup'!#REF!="Catastrófico"),CONCATENATE("R31C",'Riesgos Corrup'!#REF!),"")</f>
        <v>#REF!</v>
      </c>
      <c r="Y36" s="40"/>
      <c r="Z36" s="243"/>
      <c r="AA36" s="244"/>
      <c r="AB36" s="244"/>
      <c r="AC36" s="244"/>
      <c r="AD36" s="244"/>
      <c r="AE36" s="245"/>
      <c r="AF36" s="40"/>
      <c r="AG36" s="40"/>
      <c r="AH36" s="40"/>
      <c r="AI36" s="40"/>
      <c r="AJ36" s="40"/>
      <c r="AK36" s="40"/>
      <c r="AL36" s="40"/>
      <c r="AM36" s="40"/>
      <c r="AN36" s="40"/>
      <c r="AO36" s="40"/>
      <c r="AP36" s="40"/>
      <c r="AQ36" s="40"/>
      <c r="AR36" s="40"/>
      <c r="AS36" s="40"/>
      <c r="AT36" s="40"/>
      <c r="AU36" s="40"/>
      <c r="AV36" s="40"/>
      <c r="AW36" s="40"/>
      <c r="AX36" s="40"/>
      <c r="AY36" s="40"/>
      <c r="AZ36" s="40"/>
      <c r="BA36" s="40"/>
      <c r="BB36" s="40"/>
      <c r="BC36" s="40"/>
      <c r="BD36" s="40"/>
      <c r="BE36" s="40"/>
      <c r="BF36" s="40"/>
      <c r="BG36" s="40"/>
      <c r="BH36" s="40"/>
      <c r="BI36" s="40"/>
    </row>
    <row r="37" spans="1:61" ht="15" customHeight="1" x14ac:dyDescent="0.35">
      <c r="A37" s="40"/>
      <c r="B37" s="252"/>
      <c r="C37" s="253"/>
      <c r="D37" s="254"/>
      <c r="E37" s="227"/>
      <c r="F37" s="222"/>
      <c r="G37" s="222"/>
      <c r="H37" s="222"/>
      <c r="I37" s="222"/>
      <c r="J37" s="83" t="e">
        <f>IF(AND('Riesgos Corrup'!#REF!="Muy Alta",'Riesgos Corrup'!#REF!="Leve"),CONCATENATE("R32C",'Riesgos Corrup'!#REF!),"")</f>
        <v>#REF!</v>
      </c>
      <c r="K37" s="39" t="e">
        <f>IF(AND('Riesgos Corrup'!#REF!="Muy Alta",'Riesgos Corrup'!#REF!="Leve"),CONCATENATE("R32C",'Riesgos Corrup'!#REF!),"")</f>
        <v>#REF!</v>
      </c>
      <c r="L37" s="84" t="e">
        <f>IF(AND('Riesgos Corrup'!#REF!="Muy Alta",'Riesgos Corrup'!#REF!="Leve"),CONCATENATE("R32C",'Riesgos Corrup'!#REF!),"")</f>
        <v>#REF!</v>
      </c>
      <c r="M37" s="83" t="e">
        <f>IF(AND('Riesgos Corrup'!#REF!="Muy Alta",'Riesgos Corrup'!#REF!="Menor"),CONCATENATE("R32C",'Riesgos Corrup'!#REF!),"")</f>
        <v>#REF!</v>
      </c>
      <c r="N37" s="39" t="e">
        <f>IF(AND('Riesgos Corrup'!#REF!="Muy Alta",'Riesgos Corrup'!#REF!="Menor"),CONCATENATE("R32C",'Riesgos Corrup'!#REF!),"")</f>
        <v>#REF!</v>
      </c>
      <c r="O37" s="84" t="e">
        <f>IF(AND('Riesgos Corrup'!#REF!="Muy Alta",'Riesgos Corrup'!#REF!="Menor"),CONCATENATE("R32C",'Riesgos Corrup'!#REF!),"")</f>
        <v>#REF!</v>
      </c>
      <c r="P37" s="83" t="e">
        <f>IF(AND('Riesgos Corrup'!#REF!="Muy Alta",'Riesgos Corrup'!#REF!="Moderado"),CONCATENATE("R32C",'Riesgos Corrup'!#REF!),"")</f>
        <v>#REF!</v>
      </c>
      <c r="Q37" s="39" t="e">
        <f>IF(AND('Riesgos Corrup'!#REF!="Muy Alta",'Riesgos Corrup'!#REF!="Moderado"),CONCATENATE("R32C",'Riesgos Corrup'!#REF!),"")</f>
        <v>#REF!</v>
      </c>
      <c r="R37" s="84" t="e">
        <f>IF(AND('Riesgos Corrup'!#REF!="Muy Alta",'Riesgos Corrup'!#REF!="Moderado"),CONCATENATE("R32C",'Riesgos Corrup'!#REF!),"")</f>
        <v>#REF!</v>
      </c>
      <c r="S37" s="83" t="e">
        <f>IF(AND('Riesgos Corrup'!#REF!="Muy Alta",'Riesgos Corrup'!#REF!="Mayor"),CONCATENATE("R32C",'Riesgos Corrup'!#REF!),"")</f>
        <v>#REF!</v>
      </c>
      <c r="T37" s="39" t="e">
        <f>IF(AND('Riesgos Corrup'!#REF!="Muy Alta",'Riesgos Corrup'!#REF!="Mayor"),CONCATENATE("R32C",'Riesgos Corrup'!#REF!),"")</f>
        <v>#REF!</v>
      </c>
      <c r="U37" s="84" t="e">
        <f>IF(AND('Riesgos Corrup'!#REF!="Muy Alta",'Riesgos Corrup'!#REF!="Mayor"),CONCATENATE("R32C",'Riesgos Corrup'!#REF!),"")</f>
        <v>#REF!</v>
      </c>
      <c r="V37" s="96" t="e">
        <f>IF(AND('Riesgos Corrup'!#REF!="Muy Alta",'Riesgos Corrup'!#REF!="Catastrófico"),CONCATENATE("R32C",'Riesgos Corrup'!#REF!),"")</f>
        <v>#REF!</v>
      </c>
      <c r="W37" s="97" t="e">
        <f>IF(AND('Riesgos Corrup'!#REF!="Muy Alta",'Riesgos Corrup'!#REF!="Catastrófico"),CONCATENATE("R32C",'Riesgos Corrup'!#REF!),"")</f>
        <v>#REF!</v>
      </c>
      <c r="X37" s="98" t="e">
        <f>IF(AND('Riesgos Corrup'!#REF!="Muy Alta",'Riesgos Corrup'!#REF!="Catastrófico"),CONCATENATE("R32C",'Riesgos Corrup'!#REF!),"")</f>
        <v>#REF!</v>
      </c>
      <c r="Y37" s="40"/>
      <c r="Z37" s="243"/>
      <c r="AA37" s="244"/>
      <c r="AB37" s="244"/>
      <c r="AC37" s="244"/>
      <c r="AD37" s="244"/>
      <c r="AE37" s="245"/>
      <c r="AF37" s="40"/>
      <c r="AG37" s="40"/>
      <c r="AH37" s="40"/>
      <c r="AI37" s="40"/>
      <c r="AJ37" s="40"/>
      <c r="AK37" s="40"/>
      <c r="AL37" s="40"/>
      <c r="AM37" s="40"/>
      <c r="AN37" s="40"/>
      <c r="AO37" s="40"/>
      <c r="AP37" s="40"/>
      <c r="AQ37" s="40"/>
      <c r="AR37" s="40"/>
      <c r="AS37" s="40"/>
      <c r="AT37" s="40"/>
      <c r="AU37" s="40"/>
      <c r="AV37" s="40"/>
      <c r="AW37" s="40"/>
      <c r="AX37" s="40"/>
      <c r="AY37" s="40"/>
      <c r="AZ37" s="40"/>
      <c r="BA37" s="40"/>
      <c r="BB37" s="40"/>
      <c r="BC37" s="40"/>
      <c r="BD37" s="40"/>
      <c r="BE37" s="40"/>
      <c r="BF37" s="40"/>
      <c r="BG37" s="40"/>
      <c r="BH37" s="40"/>
      <c r="BI37" s="40"/>
    </row>
    <row r="38" spans="1:61" ht="15" customHeight="1" x14ac:dyDescent="0.35">
      <c r="A38" s="40"/>
      <c r="B38" s="252"/>
      <c r="C38" s="253"/>
      <c r="D38" s="254"/>
      <c r="E38" s="227"/>
      <c r="F38" s="222"/>
      <c r="G38" s="222"/>
      <c r="H38" s="222"/>
      <c r="I38" s="222"/>
      <c r="J38" s="83" t="e">
        <f>IF(AND('Riesgos Corrup'!#REF!="Muy Alta",'Riesgos Corrup'!#REF!="Leve"),CONCATENATE("R33C",'Riesgos Corrup'!#REF!),"")</f>
        <v>#REF!</v>
      </c>
      <c r="K38" s="39" t="e">
        <f>IF(AND('Riesgos Corrup'!#REF!="Muy Alta",'Riesgos Corrup'!#REF!="Leve"),CONCATENATE("R33C",'Riesgos Corrup'!#REF!),"")</f>
        <v>#REF!</v>
      </c>
      <c r="L38" s="84" t="e">
        <f>IF(AND('Riesgos Corrup'!#REF!="Muy Alta",'Riesgos Corrup'!#REF!="Leve"),CONCATENATE("R33C",'Riesgos Corrup'!#REF!),"")</f>
        <v>#REF!</v>
      </c>
      <c r="M38" s="83" t="e">
        <f>IF(AND('Riesgos Corrup'!#REF!="Muy Alta",'Riesgos Corrup'!#REF!="Menor"),CONCATENATE("R33C",'Riesgos Corrup'!#REF!),"")</f>
        <v>#REF!</v>
      </c>
      <c r="N38" s="39" t="e">
        <f>IF(AND('Riesgos Corrup'!#REF!="Muy Alta",'Riesgos Corrup'!#REF!="Menor"),CONCATENATE("R33C",'Riesgos Corrup'!#REF!),"")</f>
        <v>#REF!</v>
      </c>
      <c r="O38" s="84" t="e">
        <f>IF(AND('Riesgos Corrup'!#REF!="Muy Alta",'Riesgos Corrup'!#REF!="Menor"),CONCATENATE("R33C",'Riesgos Corrup'!#REF!),"")</f>
        <v>#REF!</v>
      </c>
      <c r="P38" s="83" t="e">
        <f>IF(AND('Riesgos Corrup'!#REF!="Muy Alta",'Riesgos Corrup'!#REF!="Moderado"),CONCATENATE("R33C",'Riesgos Corrup'!#REF!),"")</f>
        <v>#REF!</v>
      </c>
      <c r="Q38" s="39" t="e">
        <f>IF(AND('Riesgos Corrup'!#REF!="Muy Alta",'Riesgos Corrup'!#REF!="Moderado"),CONCATENATE("R33C",'Riesgos Corrup'!#REF!),"")</f>
        <v>#REF!</v>
      </c>
      <c r="R38" s="84" t="e">
        <f>IF(AND('Riesgos Corrup'!#REF!="Muy Alta",'Riesgos Corrup'!#REF!="Moderado"),CONCATENATE("R33C",'Riesgos Corrup'!#REF!),"")</f>
        <v>#REF!</v>
      </c>
      <c r="S38" s="83" t="e">
        <f>IF(AND('Riesgos Corrup'!#REF!="Muy Alta",'Riesgos Corrup'!#REF!="Mayor"),CONCATENATE("R33C",'Riesgos Corrup'!#REF!),"")</f>
        <v>#REF!</v>
      </c>
      <c r="T38" s="39" t="e">
        <f>IF(AND('Riesgos Corrup'!#REF!="Muy Alta",'Riesgos Corrup'!#REF!="Mayor"),CONCATENATE("R33C",'Riesgos Corrup'!#REF!),"")</f>
        <v>#REF!</v>
      </c>
      <c r="U38" s="84" t="e">
        <f>IF(AND('Riesgos Corrup'!#REF!="Muy Alta",'Riesgos Corrup'!#REF!="Mayor"),CONCATENATE("R33C",'Riesgos Corrup'!#REF!),"")</f>
        <v>#REF!</v>
      </c>
      <c r="V38" s="96" t="e">
        <f>IF(AND('Riesgos Corrup'!#REF!="Muy Alta",'Riesgos Corrup'!#REF!="Catastrófico"),CONCATENATE("R33C",'Riesgos Corrup'!#REF!),"")</f>
        <v>#REF!</v>
      </c>
      <c r="W38" s="97" t="e">
        <f>IF(AND('Riesgos Corrup'!#REF!="Muy Alta",'Riesgos Corrup'!#REF!="Catastrófico"),CONCATENATE("R33C",'Riesgos Corrup'!#REF!),"")</f>
        <v>#REF!</v>
      </c>
      <c r="X38" s="98" t="e">
        <f>IF(AND('Riesgos Corrup'!#REF!="Muy Alta",'Riesgos Corrup'!#REF!="Catastrófico"),CONCATENATE("R33C",'Riesgos Corrup'!#REF!),"")</f>
        <v>#REF!</v>
      </c>
      <c r="Y38" s="40"/>
      <c r="Z38" s="243"/>
      <c r="AA38" s="244"/>
      <c r="AB38" s="244"/>
      <c r="AC38" s="244"/>
      <c r="AD38" s="244"/>
      <c r="AE38" s="245"/>
      <c r="AF38" s="40"/>
      <c r="AG38" s="40"/>
      <c r="AH38" s="40"/>
      <c r="AI38" s="40"/>
      <c r="AJ38" s="40"/>
      <c r="AK38" s="40"/>
      <c r="AL38" s="40"/>
      <c r="AM38" s="40"/>
      <c r="AN38" s="40"/>
      <c r="AO38" s="40"/>
      <c r="AP38" s="40"/>
      <c r="AQ38" s="40"/>
      <c r="AR38" s="40"/>
      <c r="AS38" s="40"/>
      <c r="AT38" s="40"/>
      <c r="AU38" s="40"/>
      <c r="AV38" s="40"/>
      <c r="AW38" s="40"/>
      <c r="AX38" s="40"/>
      <c r="AY38" s="40"/>
      <c r="AZ38" s="40"/>
      <c r="BA38" s="40"/>
      <c r="BB38" s="40"/>
      <c r="BC38" s="40"/>
      <c r="BD38" s="40"/>
      <c r="BE38" s="40"/>
      <c r="BF38" s="40"/>
      <c r="BG38" s="40"/>
      <c r="BH38" s="40"/>
      <c r="BI38" s="40"/>
    </row>
    <row r="39" spans="1:61" ht="15" customHeight="1" x14ac:dyDescent="0.35">
      <c r="A39" s="40"/>
      <c r="B39" s="252"/>
      <c r="C39" s="253"/>
      <c r="D39" s="254"/>
      <c r="E39" s="227"/>
      <c r="F39" s="222"/>
      <c r="G39" s="222"/>
      <c r="H39" s="222"/>
      <c r="I39" s="222"/>
      <c r="J39" s="83" t="e">
        <f>IF(AND('Riesgos Corrup'!#REF!="Muy Alta",'Riesgos Corrup'!#REF!="Leve"),CONCATENATE("R34C",'Riesgos Corrup'!#REF!),"")</f>
        <v>#REF!</v>
      </c>
      <c r="K39" s="39" t="e">
        <f>IF(AND('Riesgos Corrup'!#REF!="Muy Alta",'Riesgos Corrup'!#REF!="Leve"),CONCATENATE("R34C",'Riesgos Corrup'!#REF!),"")</f>
        <v>#REF!</v>
      </c>
      <c r="L39" s="84" t="e">
        <f>IF(AND('Riesgos Corrup'!#REF!="Muy Alta",'Riesgos Corrup'!#REF!="Leve"),CONCATENATE("R34C",'Riesgos Corrup'!#REF!),"")</f>
        <v>#REF!</v>
      </c>
      <c r="M39" s="83" t="e">
        <f>IF(AND('Riesgos Corrup'!#REF!="Muy Alta",'Riesgos Corrup'!#REF!="Menor"),CONCATENATE("R34C",'Riesgos Corrup'!#REF!),"")</f>
        <v>#REF!</v>
      </c>
      <c r="N39" s="39" t="e">
        <f>IF(AND('Riesgos Corrup'!#REF!="Muy Alta",'Riesgos Corrup'!#REF!="Menor"),CONCATENATE("R34C",'Riesgos Corrup'!#REF!),"")</f>
        <v>#REF!</v>
      </c>
      <c r="O39" s="84" t="e">
        <f>IF(AND('Riesgos Corrup'!#REF!="Muy Alta",'Riesgos Corrup'!#REF!="Menor"),CONCATENATE("R34C",'Riesgos Corrup'!#REF!),"")</f>
        <v>#REF!</v>
      </c>
      <c r="P39" s="83" t="e">
        <f>IF(AND('Riesgos Corrup'!#REF!="Muy Alta",'Riesgos Corrup'!#REF!="Moderado"),CONCATENATE("R34C",'Riesgos Corrup'!#REF!),"")</f>
        <v>#REF!</v>
      </c>
      <c r="Q39" s="39" t="e">
        <f>IF(AND('Riesgos Corrup'!#REF!="Muy Alta",'Riesgos Corrup'!#REF!="Moderado"),CONCATENATE("R34C",'Riesgos Corrup'!#REF!),"")</f>
        <v>#REF!</v>
      </c>
      <c r="R39" s="84" t="e">
        <f>IF(AND('Riesgos Corrup'!#REF!="Muy Alta",'Riesgos Corrup'!#REF!="Moderado"),CONCATENATE("R34C",'Riesgos Corrup'!#REF!),"")</f>
        <v>#REF!</v>
      </c>
      <c r="S39" s="83" t="e">
        <f>IF(AND('Riesgos Corrup'!#REF!="Muy Alta",'Riesgos Corrup'!#REF!="Mayor"),CONCATENATE("R34C",'Riesgos Corrup'!#REF!),"")</f>
        <v>#REF!</v>
      </c>
      <c r="T39" s="39" t="e">
        <f>IF(AND('Riesgos Corrup'!#REF!="Muy Alta",'Riesgos Corrup'!#REF!="Mayor"),CONCATENATE("R34C",'Riesgos Corrup'!#REF!),"")</f>
        <v>#REF!</v>
      </c>
      <c r="U39" s="84" t="e">
        <f>IF(AND('Riesgos Corrup'!#REF!="Muy Alta",'Riesgos Corrup'!#REF!="Mayor"),CONCATENATE("R34C",'Riesgos Corrup'!#REF!),"")</f>
        <v>#REF!</v>
      </c>
      <c r="V39" s="96" t="e">
        <f>IF(AND('Riesgos Corrup'!#REF!="Muy Alta",'Riesgos Corrup'!#REF!="Catastrófico"),CONCATENATE("R34C",'Riesgos Corrup'!#REF!),"")</f>
        <v>#REF!</v>
      </c>
      <c r="W39" s="97" t="e">
        <f>IF(AND('Riesgos Corrup'!#REF!="Muy Alta",'Riesgos Corrup'!#REF!="Catastrófico"),CONCATENATE("R34C",'Riesgos Corrup'!#REF!),"")</f>
        <v>#REF!</v>
      </c>
      <c r="X39" s="98" t="e">
        <f>IF(AND('Riesgos Corrup'!#REF!="Muy Alta",'Riesgos Corrup'!#REF!="Catastrófico"),CONCATENATE("R34C",'Riesgos Corrup'!#REF!),"")</f>
        <v>#REF!</v>
      </c>
      <c r="Y39" s="40"/>
      <c r="Z39" s="243"/>
      <c r="AA39" s="244"/>
      <c r="AB39" s="244"/>
      <c r="AC39" s="244"/>
      <c r="AD39" s="244"/>
      <c r="AE39" s="245"/>
      <c r="AF39" s="40"/>
      <c r="AG39" s="40"/>
      <c r="AH39" s="40"/>
      <c r="AI39" s="40"/>
      <c r="AJ39" s="40"/>
      <c r="AK39" s="40"/>
      <c r="AL39" s="40"/>
      <c r="AM39" s="40"/>
      <c r="AN39" s="40"/>
      <c r="AO39" s="40"/>
      <c r="AP39" s="40"/>
      <c r="AQ39" s="40"/>
      <c r="AR39" s="40"/>
      <c r="AS39" s="40"/>
      <c r="AT39" s="40"/>
      <c r="AU39" s="40"/>
      <c r="AV39" s="40"/>
      <c r="AW39" s="40"/>
      <c r="AX39" s="40"/>
      <c r="AY39" s="40"/>
      <c r="AZ39" s="40"/>
      <c r="BA39" s="40"/>
      <c r="BB39" s="40"/>
      <c r="BC39" s="40"/>
      <c r="BD39" s="40"/>
      <c r="BE39" s="40"/>
      <c r="BF39" s="40"/>
      <c r="BG39" s="40"/>
      <c r="BH39" s="40"/>
      <c r="BI39" s="40"/>
    </row>
    <row r="40" spans="1:61" ht="15" customHeight="1" x14ac:dyDescent="0.35">
      <c r="A40" s="40"/>
      <c r="B40" s="252"/>
      <c r="C40" s="253"/>
      <c r="D40" s="254"/>
      <c r="E40" s="227"/>
      <c r="F40" s="222"/>
      <c r="G40" s="222"/>
      <c r="H40" s="222"/>
      <c r="I40" s="222"/>
      <c r="J40" s="83" t="e">
        <f>IF(AND('Riesgos Corrup'!#REF!="Muy Alta",'Riesgos Corrup'!#REF!="Leve"),CONCATENATE("R35C",'Riesgos Corrup'!#REF!),"")</f>
        <v>#REF!</v>
      </c>
      <c r="K40" s="39" t="e">
        <f>IF(AND('Riesgos Corrup'!#REF!="Muy Alta",'Riesgos Corrup'!#REF!="Leve"),CONCATENATE("R35C",'Riesgos Corrup'!#REF!),"")</f>
        <v>#REF!</v>
      </c>
      <c r="L40" s="84" t="e">
        <f>IF(AND('Riesgos Corrup'!#REF!="Muy Alta",'Riesgos Corrup'!#REF!="Leve"),CONCATENATE("R35C",'Riesgos Corrup'!#REF!),"")</f>
        <v>#REF!</v>
      </c>
      <c r="M40" s="83" t="e">
        <f>IF(AND('Riesgos Corrup'!#REF!="Muy Alta",'Riesgos Corrup'!#REF!="Menor"),CONCATENATE("R35C",'Riesgos Corrup'!#REF!),"")</f>
        <v>#REF!</v>
      </c>
      <c r="N40" s="39" t="e">
        <f>IF(AND('Riesgos Corrup'!#REF!="Muy Alta",'Riesgos Corrup'!#REF!="Menor"),CONCATENATE("R35C",'Riesgos Corrup'!#REF!),"")</f>
        <v>#REF!</v>
      </c>
      <c r="O40" s="84" t="e">
        <f>IF(AND('Riesgos Corrup'!#REF!="Muy Alta",'Riesgos Corrup'!#REF!="Menor"),CONCATENATE("R35C",'Riesgos Corrup'!#REF!),"")</f>
        <v>#REF!</v>
      </c>
      <c r="P40" s="83" t="e">
        <f>IF(AND('Riesgos Corrup'!#REF!="Muy Alta",'Riesgos Corrup'!#REF!="Moderado"),CONCATENATE("R35C",'Riesgos Corrup'!#REF!),"")</f>
        <v>#REF!</v>
      </c>
      <c r="Q40" s="39" t="e">
        <f>IF(AND('Riesgos Corrup'!#REF!="Muy Alta",'Riesgos Corrup'!#REF!="Moderado"),CONCATENATE("R35C",'Riesgos Corrup'!#REF!),"")</f>
        <v>#REF!</v>
      </c>
      <c r="R40" s="84" t="e">
        <f>IF(AND('Riesgos Corrup'!#REF!="Muy Alta",'Riesgos Corrup'!#REF!="Moderado"),CONCATENATE("R35C",'Riesgos Corrup'!#REF!),"")</f>
        <v>#REF!</v>
      </c>
      <c r="S40" s="83" t="e">
        <f>IF(AND('Riesgos Corrup'!#REF!="Muy Alta",'Riesgos Corrup'!#REF!="Mayor"),CONCATENATE("R35C",'Riesgos Corrup'!#REF!),"")</f>
        <v>#REF!</v>
      </c>
      <c r="T40" s="39" t="e">
        <f>IF(AND('Riesgos Corrup'!#REF!="Muy Alta",'Riesgos Corrup'!#REF!="Mayor"),CONCATENATE("R35C",'Riesgos Corrup'!#REF!),"")</f>
        <v>#REF!</v>
      </c>
      <c r="U40" s="84" t="e">
        <f>IF(AND('Riesgos Corrup'!#REF!="Muy Alta",'Riesgos Corrup'!#REF!="Mayor"),CONCATENATE("R35C",'Riesgos Corrup'!#REF!),"")</f>
        <v>#REF!</v>
      </c>
      <c r="V40" s="96" t="e">
        <f>IF(AND('Riesgos Corrup'!#REF!="Muy Alta",'Riesgos Corrup'!#REF!="Catastrófico"),CONCATENATE("R35C",'Riesgos Corrup'!#REF!),"")</f>
        <v>#REF!</v>
      </c>
      <c r="W40" s="97" t="e">
        <f>IF(AND('Riesgos Corrup'!#REF!="Muy Alta",'Riesgos Corrup'!#REF!="Catastrófico"),CONCATENATE("R35C",'Riesgos Corrup'!#REF!),"")</f>
        <v>#REF!</v>
      </c>
      <c r="X40" s="98" t="e">
        <f>IF(AND('Riesgos Corrup'!#REF!="Muy Alta",'Riesgos Corrup'!#REF!="Catastrófico"),CONCATENATE("R35C",'Riesgos Corrup'!#REF!),"")</f>
        <v>#REF!</v>
      </c>
      <c r="Y40" s="40"/>
      <c r="Z40" s="243"/>
      <c r="AA40" s="244"/>
      <c r="AB40" s="244"/>
      <c r="AC40" s="244"/>
      <c r="AD40" s="244"/>
      <c r="AE40" s="245"/>
      <c r="AF40" s="40"/>
      <c r="AG40" s="40"/>
      <c r="AH40" s="40"/>
      <c r="AI40" s="40"/>
      <c r="AJ40" s="40"/>
      <c r="AK40" s="40"/>
      <c r="AL40" s="40"/>
      <c r="AM40" s="40"/>
      <c r="AN40" s="40"/>
      <c r="AO40" s="40"/>
      <c r="AP40" s="40"/>
      <c r="AQ40" s="40"/>
      <c r="AR40" s="40"/>
      <c r="AS40" s="40"/>
      <c r="AT40" s="40"/>
      <c r="AU40" s="40"/>
      <c r="AV40" s="40"/>
      <c r="AW40" s="40"/>
      <c r="AX40" s="40"/>
      <c r="AY40" s="40"/>
      <c r="AZ40" s="40"/>
      <c r="BA40" s="40"/>
      <c r="BB40" s="40"/>
      <c r="BC40" s="40"/>
      <c r="BD40" s="40"/>
      <c r="BE40" s="40"/>
      <c r="BF40" s="40"/>
      <c r="BG40" s="40"/>
      <c r="BH40" s="40"/>
      <c r="BI40" s="40"/>
    </row>
    <row r="41" spans="1:61" ht="15" customHeight="1" x14ac:dyDescent="0.35">
      <c r="A41" s="40"/>
      <c r="B41" s="252"/>
      <c r="C41" s="253"/>
      <c r="D41" s="254"/>
      <c r="E41" s="227"/>
      <c r="F41" s="222"/>
      <c r="G41" s="222"/>
      <c r="H41" s="222"/>
      <c r="I41" s="222"/>
      <c r="J41" s="83" t="e">
        <f>IF(AND('Riesgos Corrup'!#REF!="Muy Alta",'Riesgos Corrup'!#REF!="Leve"),CONCATENATE("R36C",'Riesgos Corrup'!#REF!),"")</f>
        <v>#REF!</v>
      </c>
      <c r="K41" s="39" t="e">
        <f>IF(AND('Riesgos Corrup'!#REF!="Muy Alta",'Riesgos Corrup'!#REF!="Leve"),CONCATENATE("R36C",'Riesgos Corrup'!#REF!),"")</f>
        <v>#REF!</v>
      </c>
      <c r="L41" s="84" t="e">
        <f>IF(AND('Riesgos Corrup'!#REF!="Muy Alta",'Riesgos Corrup'!#REF!="Leve"),CONCATENATE("R36C",'Riesgos Corrup'!#REF!),"")</f>
        <v>#REF!</v>
      </c>
      <c r="M41" s="83" t="e">
        <f>IF(AND('Riesgos Corrup'!#REF!="Muy Alta",'Riesgos Corrup'!#REF!="Menor"),CONCATENATE("R36C",'Riesgos Corrup'!#REF!),"")</f>
        <v>#REF!</v>
      </c>
      <c r="N41" s="39" t="e">
        <f>IF(AND('Riesgos Corrup'!#REF!="Muy Alta",'Riesgos Corrup'!#REF!="Menor"),CONCATENATE("R36C",'Riesgos Corrup'!#REF!),"")</f>
        <v>#REF!</v>
      </c>
      <c r="O41" s="84" t="e">
        <f>IF(AND('Riesgos Corrup'!#REF!="Muy Alta",'Riesgos Corrup'!#REF!="Menor"),CONCATENATE("R36C",'Riesgos Corrup'!#REF!),"")</f>
        <v>#REF!</v>
      </c>
      <c r="P41" s="83" t="e">
        <f>IF(AND('Riesgos Corrup'!#REF!="Muy Alta",'Riesgos Corrup'!#REF!="Moderado"),CONCATENATE("R36C",'Riesgos Corrup'!#REF!),"")</f>
        <v>#REF!</v>
      </c>
      <c r="Q41" s="39" t="e">
        <f>IF(AND('Riesgos Corrup'!#REF!="Muy Alta",'Riesgos Corrup'!#REF!="Moderado"),CONCATENATE("R36C",'Riesgos Corrup'!#REF!),"")</f>
        <v>#REF!</v>
      </c>
      <c r="R41" s="84" t="e">
        <f>IF(AND('Riesgos Corrup'!#REF!="Muy Alta",'Riesgos Corrup'!#REF!="Moderado"),CONCATENATE("R36C",'Riesgos Corrup'!#REF!),"")</f>
        <v>#REF!</v>
      </c>
      <c r="S41" s="83" t="e">
        <f>IF(AND('Riesgos Corrup'!#REF!="Muy Alta",'Riesgos Corrup'!#REF!="Mayor"),CONCATENATE("R36C",'Riesgos Corrup'!#REF!),"")</f>
        <v>#REF!</v>
      </c>
      <c r="T41" s="39" t="e">
        <f>IF(AND('Riesgos Corrup'!#REF!="Muy Alta",'Riesgos Corrup'!#REF!="Mayor"),CONCATENATE("R36C",'Riesgos Corrup'!#REF!),"")</f>
        <v>#REF!</v>
      </c>
      <c r="U41" s="84" t="e">
        <f>IF(AND('Riesgos Corrup'!#REF!="Muy Alta",'Riesgos Corrup'!#REF!="Mayor"),CONCATENATE("R36C",'Riesgos Corrup'!#REF!),"")</f>
        <v>#REF!</v>
      </c>
      <c r="V41" s="96" t="e">
        <f>IF(AND('Riesgos Corrup'!#REF!="Muy Alta",'Riesgos Corrup'!#REF!="Catastrófico"),CONCATENATE("R36C",'Riesgos Corrup'!#REF!),"")</f>
        <v>#REF!</v>
      </c>
      <c r="W41" s="97" t="e">
        <f>IF(AND('Riesgos Corrup'!#REF!="Muy Alta",'Riesgos Corrup'!#REF!="Catastrófico"),CONCATENATE("R36C",'Riesgos Corrup'!#REF!),"")</f>
        <v>#REF!</v>
      </c>
      <c r="X41" s="98" t="e">
        <f>IF(AND('Riesgos Corrup'!#REF!="Muy Alta",'Riesgos Corrup'!#REF!="Catastrófico"),CONCATENATE("R36C",'Riesgos Corrup'!#REF!),"")</f>
        <v>#REF!</v>
      </c>
      <c r="Y41" s="40"/>
      <c r="Z41" s="243"/>
      <c r="AA41" s="244"/>
      <c r="AB41" s="244"/>
      <c r="AC41" s="244"/>
      <c r="AD41" s="244"/>
      <c r="AE41" s="245"/>
      <c r="AF41" s="40"/>
      <c r="AG41" s="40"/>
      <c r="AH41" s="40"/>
      <c r="AI41" s="40"/>
      <c r="AJ41" s="40"/>
      <c r="AK41" s="40"/>
      <c r="AL41" s="40"/>
      <c r="AM41" s="40"/>
      <c r="AN41" s="40"/>
      <c r="AO41" s="40"/>
      <c r="AP41" s="40"/>
      <c r="AQ41" s="40"/>
      <c r="AR41" s="40"/>
      <c r="AS41" s="40"/>
      <c r="AT41" s="40"/>
      <c r="AU41" s="40"/>
      <c r="AV41" s="40"/>
      <c r="AW41" s="40"/>
      <c r="AX41" s="40"/>
      <c r="AY41" s="40"/>
      <c r="AZ41" s="40"/>
      <c r="BA41" s="40"/>
      <c r="BB41" s="40"/>
      <c r="BC41" s="40"/>
      <c r="BD41" s="40"/>
      <c r="BE41" s="40"/>
      <c r="BF41" s="40"/>
      <c r="BG41" s="40"/>
      <c r="BH41" s="40"/>
      <c r="BI41" s="40"/>
    </row>
    <row r="42" spans="1:61" ht="15" customHeight="1" x14ac:dyDescent="0.35">
      <c r="A42" s="40"/>
      <c r="B42" s="252"/>
      <c r="C42" s="253"/>
      <c r="D42" s="254"/>
      <c r="E42" s="227"/>
      <c r="F42" s="222"/>
      <c r="G42" s="222"/>
      <c r="H42" s="222"/>
      <c r="I42" s="222"/>
      <c r="J42" s="83" t="str">
        <f ca="1">IF(AND('Riesgos Corrup'!$AB$37="Muy Alta",'Riesgos Corrup'!$AD$37="Leve"),CONCATENATE("R37C",'Riesgos Corrup'!$R$37),"")</f>
        <v/>
      </c>
      <c r="K42" s="39" t="str">
        <f>IF(AND('Riesgos Corrup'!$AB$38="Muy Alta",'Riesgos Corrup'!$AD$38="Leve"),CONCATENATE("R37C",'Riesgos Corrup'!$R$38),"")</f>
        <v/>
      </c>
      <c r="L42" s="84" t="str">
        <f>IF(AND('Riesgos Corrup'!$AB$39="Muy Alta",'Riesgos Corrup'!$AD$39="Leve"),CONCATENATE("R37C",'Riesgos Corrup'!$R$39),"")</f>
        <v/>
      </c>
      <c r="M42" s="83" t="str">
        <f ca="1">IF(AND('Riesgos Corrup'!$AB$37="Muy Alta",'Riesgos Corrup'!$AD$37="Menor"),CONCATENATE("R37C",'Riesgos Corrup'!$R$37),"")</f>
        <v/>
      </c>
      <c r="N42" s="39" t="str">
        <f>IF(AND('Riesgos Corrup'!$AB$38="Muy Alta",'Riesgos Corrup'!$AD$38="Menor"),CONCATENATE("R37C",'Riesgos Corrup'!$R$38),"")</f>
        <v/>
      </c>
      <c r="O42" s="84" t="str">
        <f>IF(AND('Riesgos Corrup'!$AB$39="Muy Alta",'Riesgos Corrup'!$AD$39="Menor"),CONCATENATE("R37C",'Riesgos Corrup'!$R$39),"")</f>
        <v/>
      </c>
      <c r="P42" s="83" t="str">
        <f ca="1">IF(AND('Riesgos Corrup'!$AB$37="Muy Alta",'Riesgos Corrup'!$AD$37="Moderado"),CONCATENATE("R37C",'Riesgos Corrup'!$R$37),"")</f>
        <v/>
      </c>
      <c r="Q42" s="39" t="str">
        <f>IF(AND('Riesgos Corrup'!$AB$38="Muy Alta",'Riesgos Corrup'!$AD$38="Moderado"),CONCATENATE("R37C",'Riesgos Corrup'!$R$38),"")</f>
        <v/>
      </c>
      <c r="R42" s="84" t="str">
        <f>IF(AND('Riesgos Corrup'!$AB$39="Muy Alta",'Riesgos Corrup'!$AD$39="Moderado"),CONCATENATE("R37C",'Riesgos Corrup'!$R$39),"")</f>
        <v/>
      </c>
      <c r="S42" s="83" t="str">
        <f ca="1">IF(AND('Riesgos Corrup'!$AB$37="Muy Alta",'Riesgos Corrup'!$AD$37="Mayor"),CONCATENATE("R37C",'Riesgos Corrup'!$R$37),"")</f>
        <v/>
      </c>
      <c r="T42" s="39" t="str">
        <f>IF(AND('Riesgos Corrup'!$AB$38="Muy Alta",'Riesgos Corrup'!$AD$38="Mayor"),CONCATENATE("R37C",'Riesgos Corrup'!$R$38),"")</f>
        <v/>
      </c>
      <c r="U42" s="84" t="str">
        <f>IF(AND('Riesgos Corrup'!$AB$39="Muy Alta",'Riesgos Corrup'!$AD$39="Mayor"),CONCATENATE("R37C",'Riesgos Corrup'!$R$39),"")</f>
        <v/>
      </c>
      <c r="V42" s="96" t="str">
        <f ca="1">IF(AND('Riesgos Corrup'!$AB$37="Muy Alta",'Riesgos Corrup'!$AD$37="Catastrófico"),CONCATENATE("R37C",'Riesgos Corrup'!$R$37),"")</f>
        <v/>
      </c>
      <c r="W42" s="97" t="str">
        <f>IF(AND('Riesgos Corrup'!$AB$38="Muy Alta",'Riesgos Corrup'!$AD$38="Catastrófico"),CONCATENATE("R37C",'Riesgos Corrup'!$R$38),"")</f>
        <v/>
      </c>
      <c r="X42" s="98" t="str">
        <f>IF(AND('Riesgos Corrup'!$AB$39="Muy Alta",'Riesgos Corrup'!$AD$39="Catastrófico"),CONCATENATE("R37C",'Riesgos Corrup'!$R$39),"")</f>
        <v/>
      </c>
      <c r="Y42" s="40"/>
      <c r="Z42" s="243"/>
      <c r="AA42" s="244"/>
      <c r="AB42" s="244"/>
      <c r="AC42" s="244"/>
      <c r="AD42" s="244"/>
      <c r="AE42" s="245"/>
      <c r="AF42" s="40"/>
      <c r="AG42" s="40"/>
      <c r="AH42" s="40"/>
      <c r="AI42" s="40"/>
      <c r="AJ42" s="40"/>
      <c r="AK42" s="40"/>
      <c r="AL42" s="40"/>
      <c r="AM42" s="40"/>
      <c r="AN42" s="40"/>
      <c r="AO42" s="40"/>
      <c r="AP42" s="40"/>
      <c r="AQ42" s="40"/>
      <c r="AR42" s="40"/>
      <c r="AS42" s="40"/>
      <c r="AT42" s="40"/>
      <c r="AU42" s="40"/>
      <c r="AV42" s="40"/>
      <c r="AW42" s="40"/>
      <c r="AX42" s="40"/>
      <c r="AY42" s="40"/>
      <c r="AZ42" s="40"/>
      <c r="BA42" s="40"/>
      <c r="BB42" s="40"/>
      <c r="BC42" s="40"/>
      <c r="BD42" s="40"/>
      <c r="BE42" s="40"/>
      <c r="BF42" s="40"/>
      <c r="BG42" s="40"/>
      <c r="BH42" s="40"/>
      <c r="BI42" s="40"/>
    </row>
    <row r="43" spans="1:61" ht="15" customHeight="1" x14ac:dyDescent="0.35">
      <c r="A43" s="40"/>
      <c r="B43" s="252"/>
      <c r="C43" s="253"/>
      <c r="D43" s="254"/>
      <c r="E43" s="227"/>
      <c r="F43" s="222"/>
      <c r="G43" s="222"/>
      <c r="H43" s="222"/>
      <c r="I43" s="222"/>
      <c r="J43" s="83" t="e">
        <f>IF(AND('Riesgos Corrup'!#REF!="Muy Alta",'Riesgos Corrup'!#REF!="Leve"),CONCATENATE("R39C",'Riesgos Corrup'!#REF!),"")</f>
        <v>#REF!</v>
      </c>
      <c r="K43" s="39" t="e">
        <f>IF(AND('Riesgos Corrup'!#REF!="Muy Alta",'Riesgos Corrup'!#REF!="Leve"),CONCATENATE("R38C",'Riesgos Corrup'!#REF!),"")</f>
        <v>#REF!</v>
      </c>
      <c r="L43" s="84" t="e">
        <f>IF(AND('Riesgos Corrup'!#REF!="Muy Alta",'Riesgos Corrup'!#REF!="Leve"),CONCATENATE("R38C",'Riesgos Corrup'!#REF!),"")</f>
        <v>#REF!</v>
      </c>
      <c r="M43" s="83" t="e">
        <f>IF(AND('Riesgos Corrup'!#REF!="Muy Alta",'Riesgos Corrup'!#REF!="Menor"),CONCATENATE("R39C",'Riesgos Corrup'!#REF!),"")</f>
        <v>#REF!</v>
      </c>
      <c r="N43" s="39" t="e">
        <f>IF(AND('Riesgos Corrup'!#REF!="Muy Alta",'Riesgos Corrup'!#REF!="Menor"),CONCATENATE("R38C",'Riesgos Corrup'!#REF!),"")</f>
        <v>#REF!</v>
      </c>
      <c r="O43" s="84" t="e">
        <f>IF(AND('Riesgos Corrup'!#REF!="Muy Alta",'Riesgos Corrup'!#REF!="Menor"),CONCATENATE("R38C",'Riesgos Corrup'!#REF!),"")</f>
        <v>#REF!</v>
      </c>
      <c r="P43" s="83" t="e">
        <f>IF(AND('Riesgos Corrup'!#REF!="Muy Alta",'Riesgos Corrup'!#REF!="Moderado"),CONCATENATE("R39C",'Riesgos Corrup'!#REF!),"")</f>
        <v>#REF!</v>
      </c>
      <c r="Q43" s="39" t="e">
        <f>IF(AND('Riesgos Corrup'!#REF!="Muy Alta",'Riesgos Corrup'!#REF!="Moderado"),CONCATENATE("R38C",'Riesgos Corrup'!#REF!),"")</f>
        <v>#REF!</v>
      </c>
      <c r="R43" s="84" t="e">
        <f>IF(AND('Riesgos Corrup'!#REF!="Muy Alta",'Riesgos Corrup'!#REF!="Moderado"),CONCATENATE("R38C",'Riesgos Corrup'!#REF!),"")</f>
        <v>#REF!</v>
      </c>
      <c r="S43" s="83" t="e">
        <f>IF(AND('Riesgos Corrup'!#REF!="Muy Alta",'Riesgos Corrup'!#REF!="Mayor"),CONCATENATE("R39C",'Riesgos Corrup'!#REF!),"")</f>
        <v>#REF!</v>
      </c>
      <c r="T43" s="39" t="e">
        <f>IF(AND('Riesgos Corrup'!#REF!="Muy Alta",'Riesgos Corrup'!#REF!="Mayor"),CONCATENATE("R38C",'Riesgos Corrup'!#REF!),"")</f>
        <v>#REF!</v>
      </c>
      <c r="U43" s="84" t="e">
        <f>IF(AND('Riesgos Corrup'!#REF!="Muy Alta",'Riesgos Corrup'!#REF!="Mayor"),CONCATENATE("R38C",'Riesgos Corrup'!#REF!),"")</f>
        <v>#REF!</v>
      </c>
      <c r="V43" s="96" t="e">
        <f>IF(AND('Riesgos Corrup'!#REF!="Muy Alta",'Riesgos Corrup'!#REF!="Catastrófico"),CONCATENATE("R39C",'Riesgos Corrup'!#REF!),"")</f>
        <v>#REF!</v>
      </c>
      <c r="W43" s="97" t="e">
        <f>IF(AND('Riesgos Corrup'!#REF!="Muy Alta",'Riesgos Corrup'!#REF!="Catastrófico"),CONCATENATE("R38C",'Riesgos Corrup'!#REF!),"")</f>
        <v>#REF!</v>
      </c>
      <c r="X43" s="98" t="e">
        <f>IF(AND('Riesgos Corrup'!#REF!="Muy Alta",'Riesgos Corrup'!#REF!="Catastrófico"),CONCATENATE("R38C",'Riesgos Corrup'!#REF!),"")</f>
        <v>#REF!</v>
      </c>
      <c r="Y43" s="40"/>
      <c r="Z43" s="243"/>
      <c r="AA43" s="244"/>
      <c r="AB43" s="244"/>
      <c r="AC43" s="244"/>
      <c r="AD43" s="244"/>
      <c r="AE43" s="245"/>
      <c r="AF43" s="40"/>
      <c r="AG43" s="40"/>
      <c r="AH43" s="40"/>
      <c r="AI43" s="40"/>
      <c r="AJ43" s="40"/>
      <c r="AK43" s="40"/>
      <c r="AL43" s="40"/>
      <c r="AM43" s="40"/>
      <c r="AN43" s="40"/>
      <c r="AO43" s="40"/>
      <c r="AP43" s="40"/>
      <c r="AQ43" s="40"/>
      <c r="AR43" s="40"/>
      <c r="AS43" s="40"/>
      <c r="AT43" s="40"/>
      <c r="AU43" s="40"/>
      <c r="AV43" s="40"/>
      <c r="AW43" s="40"/>
      <c r="AX43" s="40"/>
      <c r="AY43" s="40"/>
      <c r="AZ43" s="40"/>
      <c r="BA43" s="40"/>
      <c r="BB43" s="40"/>
      <c r="BC43" s="40"/>
      <c r="BD43" s="40"/>
      <c r="BE43" s="40"/>
      <c r="BF43" s="40"/>
      <c r="BG43" s="40"/>
      <c r="BH43" s="40"/>
      <c r="BI43" s="40"/>
    </row>
    <row r="44" spans="1:61" ht="15" customHeight="1" x14ac:dyDescent="0.35">
      <c r="A44" s="40"/>
      <c r="B44" s="252"/>
      <c r="C44" s="253"/>
      <c r="D44" s="254"/>
      <c r="E44" s="227"/>
      <c r="F44" s="222"/>
      <c r="G44" s="222"/>
      <c r="H44" s="222"/>
      <c r="I44" s="222"/>
      <c r="J44" s="83" t="e">
        <f>IF(AND('Riesgos Corrup'!#REF!="Muy Alta",'Riesgos Corrup'!#REF!="Leve"),CONCATENATE("R40C",'Riesgos Corrup'!#REF!),"")</f>
        <v>#REF!</v>
      </c>
      <c r="K44" s="39" t="e">
        <f>IF(AND('Riesgos Corrup'!#REF!="Muy Alta",'Riesgos Corrup'!#REF!="Leve"),CONCATENATE("R39C",'Riesgos Corrup'!#REF!),"")</f>
        <v>#REF!</v>
      </c>
      <c r="L44" s="84" t="e">
        <f>IF(AND('Riesgos Corrup'!#REF!="Muy Alta",'Riesgos Corrup'!#REF!="Leve"),CONCATENATE("R39C",'Riesgos Corrup'!#REF!),"")</f>
        <v>#REF!</v>
      </c>
      <c r="M44" s="83" t="e">
        <f>IF(AND('Riesgos Corrup'!#REF!="Muy Alta",'Riesgos Corrup'!#REF!="Menor"),CONCATENATE("R40C",'Riesgos Corrup'!#REF!),"")</f>
        <v>#REF!</v>
      </c>
      <c r="N44" s="39" t="e">
        <f>IF(AND('Riesgos Corrup'!#REF!="Muy Alta",'Riesgos Corrup'!#REF!="Menor"),CONCATENATE("R39C",'Riesgos Corrup'!#REF!),"")</f>
        <v>#REF!</v>
      </c>
      <c r="O44" s="84" t="e">
        <f>IF(AND('Riesgos Corrup'!#REF!="Muy Alta",'Riesgos Corrup'!#REF!="Menor"),CONCATENATE("R39C",'Riesgos Corrup'!#REF!),"")</f>
        <v>#REF!</v>
      </c>
      <c r="P44" s="83" t="e">
        <f>IF(AND('Riesgos Corrup'!#REF!="Muy Alta",'Riesgos Corrup'!#REF!="Moderado"),CONCATENATE("R40C",'Riesgos Corrup'!#REF!),"")</f>
        <v>#REF!</v>
      </c>
      <c r="Q44" s="39" t="e">
        <f>IF(AND('Riesgos Corrup'!#REF!="Muy Alta",'Riesgos Corrup'!#REF!="Moderado"),CONCATENATE("R39C",'Riesgos Corrup'!#REF!),"")</f>
        <v>#REF!</v>
      </c>
      <c r="R44" s="84" t="e">
        <f>IF(AND('Riesgos Corrup'!#REF!="Muy Alta",'Riesgos Corrup'!#REF!="Moderado"),CONCATENATE("R39C",'Riesgos Corrup'!#REF!),"")</f>
        <v>#REF!</v>
      </c>
      <c r="S44" s="83" t="e">
        <f>IF(AND('Riesgos Corrup'!#REF!="Muy Alta",'Riesgos Corrup'!#REF!="Mayor"),CONCATENATE("R40C",'Riesgos Corrup'!#REF!),"")</f>
        <v>#REF!</v>
      </c>
      <c r="T44" s="39" t="e">
        <f>IF(AND('Riesgos Corrup'!#REF!="Muy Alta",'Riesgos Corrup'!#REF!="Mayor"),CONCATENATE("R39C",'Riesgos Corrup'!#REF!),"")</f>
        <v>#REF!</v>
      </c>
      <c r="U44" s="84" t="e">
        <f>IF(AND('Riesgos Corrup'!#REF!="Muy Alta",'Riesgos Corrup'!#REF!="Mayor"),CONCATENATE("R39C",'Riesgos Corrup'!#REF!),"")</f>
        <v>#REF!</v>
      </c>
      <c r="V44" s="96" t="e">
        <f>IF(AND('Riesgos Corrup'!#REF!="Muy Alta",'Riesgos Corrup'!#REF!="Catastrófico"),CONCATENATE("R40C",'Riesgos Corrup'!#REF!),"")</f>
        <v>#REF!</v>
      </c>
      <c r="W44" s="97" t="e">
        <f>IF(AND('Riesgos Corrup'!#REF!="Muy Alta",'Riesgos Corrup'!#REF!="Catastrófico"),CONCATENATE("R39C",'Riesgos Corrup'!#REF!),"")</f>
        <v>#REF!</v>
      </c>
      <c r="X44" s="98" t="e">
        <f>IF(AND('Riesgos Corrup'!#REF!="Muy Alta",'Riesgos Corrup'!#REF!="Catastrófico"),CONCATENATE("R39C",'Riesgos Corrup'!#REF!),"")</f>
        <v>#REF!</v>
      </c>
      <c r="Y44" s="40"/>
      <c r="Z44" s="243"/>
      <c r="AA44" s="244"/>
      <c r="AB44" s="244"/>
      <c r="AC44" s="244"/>
      <c r="AD44" s="244"/>
      <c r="AE44" s="245"/>
      <c r="AF44" s="40"/>
      <c r="AG44" s="40"/>
      <c r="AH44" s="40"/>
      <c r="AI44" s="40"/>
      <c r="AJ44" s="40"/>
      <c r="AK44" s="40"/>
      <c r="AL44" s="40"/>
      <c r="AM44" s="40"/>
      <c r="AN44" s="40"/>
      <c r="AO44" s="40"/>
      <c r="AP44" s="40"/>
      <c r="AQ44" s="40"/>
      <c r="AR44" s="40"/>
      <c r="AS44" s="40"/>
      <c r="AT44" s="40"/>
      <c r="AU44" s="40"/>
      <c r="AV44" s="40"/>
      <c r="AW44" s="40"/>
      <c r="AX44" s="40"/>
      <c r="AY44" s="40"/>
      <c r="AZ44" s="40"/>
      <c r="BA44" s="40"/>
      <c r="BB44" s="40"/>
      <c r="BC44" s="40"/>
      <c r="BD44" s="40"/>
      <c r="BE44" s="40"/>
      <c r="BF44" s="40"/>
      <c r="BG44" s="40"/>
      <c r="BH44" s="40"/>
      <c r="BI44" s="40"/>
    </row>
    <row r="45" spans="1:61" ht="15" customHeight="1" x14ac:dyDescent="0.35">
      <c r="A45" s="40"/>
      <c r="B45" s="252"/>
      <c r="C45" s="253"/>
      <c r="D45" s="254"/>
      <c r="E45" s="227"/>
      <c r="F45" s="222"/>
      <c r="G45" s="222"/>
      <c r="H45" s="222"/>
      <c r="I45" s="222"/>
      <c r="J45" s="83" t="e">
        <f>IF(AND('Riesgos Corrup'!#REF!="Muy Alta",'Riesgos Corrup'!#REF!="Leve"),CONCATENATE("R41C",'Riesgos Corrup'!#REF!),"")</f>
        <v>#REF!</v>
      </c>
      <c r="K45" s="39" t="e">
        <f>IF(AND('Riesgos Corrup'!#REF!="Muy Alta",'Riesgos Corrup'!#REF!="Leve"),CONCATENATE("R40C",'Riesgos Corrup'!#REF!),"")</f>
        <v>#REF!</v>
      </c>
      <c r="L45" s="84" t="e">
        <f>IF(AND('Riesgos Corrup'!#REF!="Muy Alta",'Riesgos Corrup'!#REF!="Leve"),CONCATENATE("R40C",'Riesgos Corrup'!#REF!),"")</f>
        <v>#REF!</v>
      </c>
      <c r="M45" s="83" t="e">
        <f>IF(AND('Riesgos Corrup'!#REF!="Muy Alta",'Riesgos Corrup'!#REF!="Menor"),CONCATENATE("R41C",'Riesgos Corrup'!#REF!),"")</f>
        <v>#REF!</v>
      </c>
      <c r="N45" s="39" t="e">
        <f>IF(AND('Riesgos Corrup'!#REF!="Muy Alta",'Riesgos Corrup'!#REF!="Menor"),CONCATENATE("R40C",'Riesgos Corrup'!#REF!),"")</f>
        <v>#REF!</v>
      </c>
      <c r="O45" s="84" t="e">
        <f>IF(AND('Riesgos Corrup'!#REF!="Muy Alta",'Riesgos Corrup'!#REF!="Menor"),CONCATENATE("R40C",'Riesgos Corrup'!#REF!),"")</f>
        <v>#REF!</v>
      </c>
      <c r="P45" s="83" t="e">
        <f>IF(AND('Riesgos Corrup'!#REF!="Muy Alta",'Riesgos Corrup'!#REF!="Moderado"),CONCATENATE("R41C",'Riesgos Corrup'!#REF!),"")</f>
        <v>#REF!</v>
      </c>
      <c r="Q45" s="39" t="e">
        <f>IF(AND('Riesgos Corrup'!#REF!="Muy Alta",'Riesgos Corrup'!#REF!="Moderado"),CONCATENATE("R40C",'Riesgos Corrup'!#REF!),"")</f>
        <v>#REF!</v>
      </c>
      <c r="R45" s="84" t="e">
        <f>IF(AND('Riesgos Corrup'!#REF!="Muy Alta",'Riesgos Corrup'!#REF!="Moderado"),CONCATENATE("R40C",'Riesgos Corrup'!#REF!),"")</f>
        <v>#REF!</v>
      </c>
      <c r="S45" s="83" t="e">
        <f>IF(AND('Riesgos Corrup'!#REF!="Muy Alta",'Riesgos Corrup'!#REF!="Mayor"),CONCATENATE("R41C",'Riesgos Corrup'!#REF!),"")</f>
        <v>#REF!</v>
      </c>
      <c r="T45" s="39" t="e">
        <f>IF(AND('Riesgos Corrup'!#REF!="Muy Alta",'Riesgos Corrup'!#REF!="Mayor"),CONCATENATE("R40C",'Riesgos Corrup'!#REF!),"")</f>
        <v>#REF!</v>
      </c>
      <c r="U45" s="84" t="e">
        <f>IF(AND('Riesgos Corrup'!#REF!="Muy Alta",'Riesgos Corrup'!#REF!="Mayor"),CONCATENATE("R40C",'Riesgos Corrup'!#REF!),"")</f>
        <v>#REF!</v>
      </c>
      <c r="V45" s="96" t="e">
        <f>IF(AND('Riesgos Corrup'!#REF!="Muy Alta",'Riesgos Corrup'!#REF!="Catastrófico"),CONCATENATE("R41C",'Riesgos Corrup'!#REF!),"")</f>
        <v>#REF!</v>
      </c>
      <c r="W45" s="97" t="e">
        <f>IF(AND('Riesgos Corrup'!#REF!="Muy Alta",'Riesgos Corrup'!#REF!="Catastrófico"),CONCATENATE("R40C",'Riesgos Corrup'!#REF!),"")</f>
        <v>#REF!</v>
      </c>
      <c r="X45" s="98" t="e">
        <f>IF(AND('Riesgos Corrup'!#REF!="Muy Alta",'Riesgos Corrup'!#REF!="Catastrófico"),CONCATENATE("R40C",'Riesgos Corrup'!#REF!),"")</f>
        <v>#REF!</v>
      </c>
      <c r="Y45" s="40"/>
      <c r="Z45" s="243"/>
      <c r="AA45" s="244"/>
      <c r="AB45" s="244"/>
      <c r="AC45" s="244"/>
      <c r="AD45" s="244"/>
      <c r="AE45" s="245"/>
      <c r="AF45" s="40"/>
      <c r="AG45" s="40"/>
      <c r="AH45" s="40"/>
      <c r="AI45" s="40"/>
      <c r="AJ45" s="40"/>
      <c r="AK45" s="40"/>
      <c r="AL45" s="40"/>
      <c r="AM45" s="40"/>
      <c r="AN45" s="40"/>
      <c r="AO45" s="40"/>
      <c r="AP45" s="40"/>
      <c r="AQ45" s="40"/>
      <c r="AR45" s="40"/>
      <c r="AS45" s="40"/>
      <c r="AT45" s="40"/>
      <c r="AU45" s="40"/>
      <c r="AV45" s="40"/>
      <c r="AW45" s="40"/>
      <c r="AX45" s="40"/>
      <c r="AY45" s="40"/>
      <c r="AZ45" s="40"/>
      <c r="BA45" s="40"/>
      <c r="BB45" s="40"/>
      <c r="BC45" s="40"/>
      <c r="BD45" s="40"/>
      <c r="BE45" s="40"/>
      <c r="BF45" s="40"/>
      <c r="BG45" s="40"/>
      <c r="BH45" s="40"/>
      <c r="BI45" s="40"/>
    </row>
    <row r="46" spans="1:61" ht="15" customHeight="1" x14ac:dyDescent="0.35">
      <c r="A46" s="40"/>
      <c r="B46" s="252"/>
      <c r="C46" s="253"/>
      <c r="D46" s="254"/>
      <c r="E46" s="227"/>
      <c r="F46" s="222"/>
      <c r="G46" s="222"/>
      <c r="H46" s="222"/>
      <c r="I46" s="222"/>
      <c r="J46" s="83" t="str">
        <f>IF(AND('Riesgos Corrup'!$AB$40="Muy Alta",'Riesgos Corrup'!$AD$40="Leve"),CONCATENATE("R42C",'Riesgos Corrup'!$R$40),"")</f>
        <v/>
      </c>
      <c r="K46" s="39" t="str">
        <f>IF(AND('Riesgos Corrup'!$AB$41="Muy Alta",'Riesgos Corrup'!$AD$41="Leve"),CONCATENATE("R41C",'Riesgos Corrup'!$R$41),"")</f>
        <v/>
      </c>
      <c r="L46" s="84" t="str">
        <f>IF(AND('Riesgos Corrup'!$AB$42="Muy Alta",'Riesgos Corrup'!$AD$42="Leve"),CONCATENATE("R41C",'Riesgos Corrup'!$R$42),"")</f>
        <v/>
      </c>
      <c r="M46" s="83" t="str">
        <f>IF(AND('Riesgos Corrup'!$AB$40="Muy Alta",'Riesgos Corrup'!$AD$40="Menor"),CONCATENATE("R42C",'Riesgos Corrup'!$R$40),"")</f>
        <v/>
      </c>
      <c r="N46" s="39" t="str">
        <f>IF(AND('Riesgos Corrup'!$AB$41="Muy Alta",'Riesgos Corrup'!$AD$41="Menor"),CONCATENATE("R41C",'Riesgos Corrup'!$R$41),"")</f>
        <v/>
      </c>
      <c r="O46" s="84" t="str">
        <f>IF(AND('Riesgos Corrup'!$AB$42="Muy Alta",'Riesgos Corrup'!$AD$42="Menor"),CONCATENATE("R41C",'Riesgos Corrup'!$R$42),"")</f>
        <v/>
      </c>
      <c r="P46" s="83" t="str">
        <f>IF(AND('Riesgos Corrup'!$AB$40="Muy Alta",'Riesgos Corrup'!$AD$40="Moderado"),CONCATENATE("R42C",'Riesgos Corrup'!$R$40),"")</f>
        <v/>
      </c>
      <c r="Q46" s="39" t="str">
        <f>IF(AND('Riesgos Corrup'!$AB$41="Muy Alta",'Riesgos Corrup'!$AD$41="Moderado"),CONCATENATE("R41C",'Riesgos Corrup'!$R$41),"")</f>
        <v/>
      </c>
      <c r="R46" s="84" t="str">
        <f>IF(AND('Riesgos Corrup'!$AB$42="Muy Alta",'Riesgos Corrup'!$AD$42="Moderado"),CONCATENATE("R41C",'Riesgos Corrup'!$R$42),"")</f>
        <v/>
      </c>
      <c r="S46" s="83" t="str">
        <f>IF(AND('Riesgos Corrup'!$AB$40="Muy Alta",'Riesgos Corrup'!$AD$40="Mayor"),CONCATENATE("R42C",'Riesgos Corrup'!$R$40),"")</f>
        <v/>
      </c>
      <c r="T46" s="39" t="str">
        <f>IF(AND('Riesgos Corrup'!$AB$41="Muy Alta",'Riesgos Corrup'!$AD$41="Mayor"),CONCATENATE("R41C",'Riesgos Corrup'!$R$41),"")</f>
        <v/>
      </c>
      <c r="U46" s="84" t="str">
        <f>IF(AND('Riesgos Corrup'!$AB$42="Muy Alta",'Riesgos Corrup'!$AD$42="Mayor"),CONCATENATE("R41C",'Riesgos Corrup'!$R$42),"")</f>
        <v/>
      </c>
      <c r="V46" s="96" t="str">
        <f>IF(AND('Riesgos Corrup'!$AB$40="Muy Alta",'Riesgos Corrup'!$AD$40="Catastrófico"),CONCATENATE("R42C",'Riesgos Corrup'!$R$40),"")</f>
        <v/>
      </c>
      <c r="W46" s="97" t="str">
        <f>IF(AND('Riesgos Corrup'!$AB$41="Muy Alta",'Riesgos Corrup'!$AD$41="Catastrófico"),CONCATENATE("R41C",'Riesgos Corrup'!$R$41),"")</f>
        <v/>
      </c>
      <c r="X46" s="98" t="str">
        <f>IF(AND('Riesgos Corrup'!$AB$42="Muy Alta",'Riesgos Corrup'!$AD$42="Catastrófico"),CONCATENATE("R41C",'Riesgos Corrup'!$R$42),"")</f>
        <v/>
      </c>
      <c r="Y46" s="40"/>
      <c r="Z46" s="243"/>
      <c r="AA46" s="244"/>
      <c r="AB46" s="244"/>
      <c r="AC46" s="244"/>
      <c r="AD46" s="244"/>
      <c r="AE46" s="245"/>
      <c r="AF46" s="40"/>
      <c r="AG46" s="40"/>
      <c r="AH46" s="40"/>
      <c r="AI46" s="40"/>
      <c r="AJ46" s="40"/>
      <c r="AK46" s="40"/>
      <c r="AL46" s="40"/>
      <c r="AM46" s="40"/>
      <c r="AN46" s="40"/>
      <c r="AO46" s="40"/>
      <c r="AP46" s="40"/>
      <c r="AQ46" s="40"/>
      <c r="AR46" s="40"/>
      <c r="AS46" s="40"/>
      <c r="AT46" s="40"/>
      <c r="AU46" s="40"/>
      <c r="AV46" s="40"/>
      <c r="AW46" s="40"/>
      <c r="AX46" s="40"/>
      <c r="AY46" s="40"/>
      <c r="AZ46" s="40"/>
      <c r="BA46" s="40"/>
      <c r="BB46" s="40"/>
      <c r="BC46" s="40"/>
      <c r="BD46" s="40"/>
      <c r="BE46" s="40"/>
      <c r="BF46" s="40"/>
      <c r="BG46" s="40"/>
      <c r="BH46" s="40"/>
      <c r="BI46" s="40"/>
    </row>
    <row r="47" spans="1:61" ht="15" customHeight="1" x14ac:dyDescent="0.35">
      <c r="A47" s="40"/>
      <c r="B47" s="252"/>
      <c r="C47" s="253"/>
      <c r="D47" s="254"/>
      <c r="E47" s="227"/>
      <c r="F47" s="222"/>
      <c r="G47" s="222"/>
      <c r="H47" s="222"/>
      <c r="I47" s="222"/>
      <c r="J47" s="83" t="e">
        <f>IF(AND('Riesgos Corrup'!#REF!="Muy Alta",'Riesgos Corrup'!#REF!="Leve"),CONCATENATE("R43C",'Riesgos Corrup'!#REF!),"")</f>
        <v>#REF!</v>
      </c>
      <c r="K47" s="39" t="e">
        <f>IF(AND('Riesgos Corrup'!#REF!="Muy Alta",'Riesgos Corrup'!#REF!="Leve"),CONCATENATE("R42C",'Riesgos Corrup'!#REF!),"")</f>
        <v>#REF!</v>
      </c>
      <c r="L47" s="84" t="e">
        <f>IF(AND('Riesgos Corrup'!#REF!="Muy Alta",'Riesgos Corrup'!#REF!="Leve"),CONCATENATE("R42C",'Riesgos Corrup'!#REF!),"")</f>
        <v>#REF!</v>
      </c>
      <c r="M47" s="83" t="e">
        <f>IF(AND('Riesgos Corrup'!#REF!="Muy Alta",'Riesgos Corrup'!#REF!="Menor"),CONCATENATE("R43C",'Riesgos Corrup'!#REF!),"")</f>
        <v>#REF!</v>
      </c>
      <c r="N47" s="39" t="e">
        <f>IF(AND('Riesgos Corrup'!#REF!="Muy Alta",'Riesgos Corrup'!#REF!="Menor"),CONCATENATE("R42C",'Riesgos Corrup'!#REF!),"")</f>
        <v>#REF!</v>
      </c>
      <c r="O47" s="84" t="e">
        <f>IF(AND('Riesgos Corrup'!#REF!="Muy Alta",'Riesgos Corrup'!#REF!="Menor"),CONCATENATE("R42C",'Riesgos Corrup'!#REF!),"")</f>
        <v>#REF!</v>
      </c>
      <c r="P47" s="83" t="e">
        <f>IF(AND('Riesgos Corrup'!#REF!="Muy Alta",'Riesgos Corrup'!#REF!="Moderado"),CONCATENATE("R43C",'Riesgos Corrup'!#REF!),"")</f>
        <v>#REF!</v>
      </c>
      <c r="Q47" s="39" t="e">
        <f>IF(AND('Riesgos Corrup'!#REF!="Muy Alta",'Riesgos Corrup'!#REF!="Moderado"),CONCATENATE("R42C",'Riesgos Corrup'!#REF!),"")</f>
        <v>#REF!</v>
      </c>
      <c r="R47" s="84" t="e">
        <f>IF(AND('Riesgos Corrup'!#REF!="Muy Alta",'Riesgos Corrup'!#REF!="Moderado"),CONCATENATE("R42C",'Riesgos Corrup'!#REF!),"")</f>
        <v>#REF!</v>
      </c>
      <c r="S47" s="83" t="e">
        <f>IF(AND('Riesgos Corrup'!#REF!="Muy Alta",'Riesgos Corrup'!#REF!="Mayor"),CONCATENATE("R43C",'Riesgos Corrup'!#REF!),"")</f>
        <v>#REF!</v>
      </c>
      <c r="T47" s="39" t="e">
        <f>IF(AND('Riesgos Corrup'!#REF!="Muy Alta",'Riesgos Corrup'!#REF!="Mayor"),CONCATENATE("R42C",'Riesgos Corrup'!#REF!),"")</f>
        <v>#REF!</v>
      </c>
      <c r="U47" s="84" t="e">
        <f>IF(AND('Riesgos Corrup'!#REF!="Muy Alta",'Riesgos Corrup'!#REF!="Mayor"),CONCATENATE("R42C",'Riesgos Corrup'!#REF!),"")</f>
        <v>#REF!</v>
      </c>
      <c r="V47" s="96" t="e">
        <f>IF(AND('Riesgos Corrup'!#REF!="Muy Alta",'Riesgos Corrup'!#REF!="Catastrófico"),CONCATENATE("R43C",'Riesgos Corrup'!#REF!),"")</f>
        <v>#REF!</v>
      </c>
      <c r="W47" s="97" t="e">
        <f>IF(AND('Riesgos Corrup'!#REF!="Muy Alta",'Riesgos Corrup'!#REF!="Catastrófico"),CONCATENATE("R42C",'Riesgos Corrup'!#REF!),"")</f>
        <v>#REF!</v>
      </c>
      <c r="X47" s="98" t="e">
        <f>IF(AND('Riesgos Corrup'!#REF!="Muy Alta",'Riesgos Corrup'!#REF!="Catastrófico"),CONCATENATE("R42C",'Riesgos Corrup'!#REF!),"")</f>
        <v>#REF!</v>
      </c>
      <c r="Y47" s="40"/>
      <c r="Z47" s="243"/>
      <c r="AA47" s="244"/>
      <c r="AB47" s="244"/>
      <c r="AC47" s="244"/>
      <c r="AD47" s="244"/>
      <c r="AE47" s="245"/>
      <c r="AF47" s="40"/>
      <c r="AG47" s="40"/>
      <c r="AH47" s="40"/>
      <c r="AI47" s="40"/>
      <c r="AJ47" s="40"/>
      <c r="AK47" s="40"/>
      <c r="AL47" s="40"/>
      <c r="AM47" s="40"/>
      <c r="AN47" s="40"/>
      <c r="AO47" s="40"/>
      <c r="AP47" s="40"/>
      <c r="AQ47" s="40"/>
      <c r="AR47" s="40"/>
      <c r="AS47" s="40"/>
      <c r="AT47" s="40"/>
      <c r="AU47" s="40"/>
      <c r="AV47" s="40"/>
      <c r="AW47" s="40"/>
      <c r="AX47" s="40"/>
      <c r="AY47" s="40"/>
      <c r="AZ47" s="40"/>
      <c r="BA47" s="40"/>
      <c r="BB47" s="40"/>
      <c r="BC47" s="40"/>
      <c r="BD47" s="40"/>
      <c r="BE47" s="40"/>
      <c r="BF47" s="40"/>
      <c r="BG47" s="40"/>
      <c r="BH47" s="40"/>
      <c r="BI47" s="40"/>
    </row>
    <row r="48" spans="1:61" ht="15" customHeight="1" x14ac:dyDescent="0.35">
      <c r="A48" s="40"/>
      <c r="B48" s="252"/>
      <c r="C48" s="253"/>
      <c r="D48" s="254"/>
      <c r="E48" s="227"/>
      <c r="F48" s="222"/>
      <c r="G48" s="222"/>
      <c r="H48" s="222"/>
      <c r="I48" s="222"/>
      <c r="J48" s="83" t="str">
        <f ca="1">IF(AND('Riesgos Corrup'!$AB$43="Muy Alta",'Riesgos Corrup'!$AD$43="Leve"),CONCATENATE("R44C",'Riesgos Corrup'!$R$43),"")</f>
        <v/>
      </c>
      <c r="K48" s="39" t="str">
        <f>IF(AND('Riesgos Corrup'!$AB$44="Muy Alta",'Riesgos Corrup'!$AD$44="Leve"),CONCATENATE("R43C",'Riesgos Corrup'!$R$44),"")</f>
        <v/>
      </c>
      <c r="L48" s="84" t="str">
        <f>IF(AND('Riesgos Corrup'!$AB$45="Muy Alta",'Riesgos Corrup'!$AD$45="Leve"),CONCATENATE("R43C",'Riesgos Corrup'!$R$45),"")</f>
        <v/>
      </c>
      <c r="M48" s="83" t="str">
        <f ca="1">IF(AND('Riesgos Corrup'!$AB$43="Muy Alta",'Riesgos Corrup'!$AD$43="Menor"),CONCATENATE("R44C",'Riesgos Corrup'!$R$43),"")</f>
        <v/>
      </c>
      <c r="N48" s="39" t="str">
        <f>IF(AND('Riesgos Corrup'!$AB$44="Muy Alta",'Riesgos Corrup'!$AD$44="Menor"),CONCATENATE("R43C",'Riesgos Corrup'!$R$44),"")</f>
        <v/>
      </c>
      <c r="O48" s="84" t="str">
        <f>IF(AND('Riesgos Corrup'!$AB$45="Muy Alta",'Riesgos Corrup'!$AD$45="Menor"),CONCATENATE("R43C",'Riesgos Corrup'!$R$45),"")</f>
        <v/>
      </c>
      <c r="P48" s="83" t="str">
        <f ca="1">IF(AND('Riesgos Corrup'!$AB$43="Muy Alta",'Riesgos Corrup'!$AD$43="Moderado"),CONCATENATE("R44C",'Riesgos Corrup'!$R$43),"")</f>
        <v/>
      </c>
      <c r="Q48" s="39" t="str">
        <f>IF(AND('Riesgos Corrup'!$AB$44="Muy Alta",'Riesgos Corrup'!$AD$44="Moderado"),CONCATENATE("R43C",'Riesgos Corrup'!$R$44),"")</f>
        <v/>
      </c>
      <c r="R48" s="84" t="str">
        <f>IF(AND('Riesgos Corrup'!$AB$45="Muy Alta",'Riesgos Corrup'!$AD$45="Moderado"),CONCATENATE("R43C",'Riesgos Corrup'!$R$45),"")</f>
        <v/>
      </c>
      <c r="S48" s="83" t="str">
        <f ca="1">IF(AND('Riesgos Corrup'!$AB$43="Muy Alta",'Riesgos Corrup'!$AD$43="Mayor"),CONCATENATE("R44C",'Riesgos Corrup'!$R$43),"")</f>
        <v/>
      </c>
      <c r="T48" s="39" t="str">
        <f>IF(AND('Riesgos Corrup'!$AB$44="Muy Alta",'Riesgos Corrup'!$AD$44="Mayor"),CONCATENATE("R43C",'Riesgos Corrup'!$R$44),"")</f>
        <v/>
      </c>
      <c r="U48" s="84" t="str">
        <f>IF(AND('Riesgos Corrup'!$AB$45="Muy Alta",'Riesgos Corrup'!$AD$45="Mayor"),CONCATENATE("R43C",'Riesgos Corrup'!$R$45),"")</f>
        <v/>
      </c>
      <c r="V48" s="96" t="str">
        <f ca="1">IF(AND('Riesgos Corrup'!$AB$43="Muy Alta",'Riesgos Corrup'!$AD$43="Catastrófico"),CONCATENATE("R44C",'Riesgos Corrup'!$R$43),"")</f>
        <v/>
      </c>
      <c r="W48" s="97" t="str">
        <f>IF(AND('Riesgos Corrup'!$AB$44="Muy Alta",'Riesgos Corrup'!$AD$44="Catastrófico"),CONCATENATE("R43C",'Riesgos Corrup'!$R$44),"")</f>
        <v/>
      </c>
      <c r="X48" s="98" t="str">
        <f>IF(AND('Riesgos Corrup'!$AB$45="Muy Alta",'Riesgos Corrup'!$AD$45="Catastrófico"),CONCATENATE("R43C",'Riesgos Corrup'!$R$45),"")</f>
        <v/>
      </c>
      <c r="Y48" s="40"/>
      <c r="Z48" s="243"/>
      <c r="AA48" s="244"/>
      <c r="AB48" s="244"/>
      <c r="AC48" s="244"/>
      <c r="AD48" s="244"/>
      <c r="AE48" s="245"/>
      <c r="AF48" s="40"/>
      <c r="AG48" s="40"/>
      <c r="AH48" s="40"/>
      <c r="AI48" s="40"/>
      <c r="AJ48" s="40"/>
      <c r="AK48" s="40"/>
      <c r="AL48" s="40"/>
      <c r="AM48" s="40"/>
      <c r="AN48" s="40"/>
      <c r="AO48" s="40"/>
      <c r="AP48" s="40"/>
      <c r="AQ48" s="40"/>
      <c r="AR48" s="40"/>
      <c r="AS48" s="40"/>
      <c r="AT48" s="40"/>
      <c r="AU48" s="40"/>
      <c r="AV48" s="40"/>
      <c r="AW48" s="40"/>
      <c r="AX48" s="40"/>
      <c r="AY48" s="40"/>
      <c r="AZ48" s="40"/>
      <c r="BA48" s="40"/>
      <c r="BB48" s="40"/>
      <c r="BC48" s="40"/>
      <c r="BD48" s="40"/>
      <c r="BE48" s="40"/>
      <c r="BF48" s="40"/>
      <c r="BG48" s="40"/>
      <c r="BH48" s="40"/>
      <c r="BI48" s="40"/>
    </row>
    <row r="49" spans="1:61" ht="15" customHeight="1" x14ac:dyDescent="0.35">
      <c r="A49" s="40"/>
      <c r="B49" s="252"/>
      <c r="C49" s="253"/>
      <c r="D49" s="254"/>
      <c r="E49" s="227"/>
      <c r="F49" s="222"/>
      <c r="G49" s="222"/>
      <c r="H49" s="222"/>
      <c r="I49" s="222"/>
      <c r="J49" s="83" t="str">
        <f>IF(AND('Riesgos Corrup'!$AB$46="Muy Alta",'Riesgos Corrup'!$AD$46="Leve"),CONCATENATE("R45C",'Riesgos Corrup'!$R$46),"")</f>
        <v/>
      </c>
      <c r="K49" s="39" t="str">
        <f>IF(AND('Riesgos Corrup'!$AB$47="Muy Alta",'Riesgos Corrup'!$AD$47="Leve"),CONCATENATE("R44C",'Riesgos Corrup'!$R$47),"")</f>
        <v/>
      </c>
      <c r="L49" s="84" t="str">
        <f>IF(AND('Riesgos Corrup'!$AB$48="Muy Alta",'Riesgos Corrup'!$AD$48="Leve"),CONCATENATE("R44C",'Riesgos Corrup'!$R$48),"")</f>
        <v/>
      </c>
      <c r="M49" s="83" t="str">
        <f>IF(AND('Riesgos Corrup'!$AB$46="Muy Alta",'Riesgos Corrup'!$AD$46="Menor"),CONCATENATE("R45C",'Riesgos Corrup'!$R$46),"")</f>
        <v/>
      </c>
      <c r="N49" s="39" t="str">
        <f>IF(AND('Riesgos Corrup'!$AB$47="Muy Alta",'Riesgos Corrup'!$AD$47="Menor"),CONCATENATE("R44C",'Riesgos Corrup'!$R$47),"")</f>
        <v/>
      </c>
      <c r="O49" s="84" t="str">
        <f>IF(AND('Riesgos Corrup'!$AB$48="Muy Alta",'Riesgos Corrup'!$AD$48="Menor"),CONCATENATE("R44C",'Riesgos Corrup'!$R$48),"")</f>
        <v/>
      </c>
      <c r="P49" s="83" t="str">
        <f>IF(AND('Riesgos Corrup'!$AB$46="Muy Alta",'Riesgos Corrup'!$AD$46="Moderado"),CONCATENATE("R45C",'Riesgos Corrup'!$R$46),"")</f>
        <v/>
      </c>
      <c r="Q49" s="39" t="str">
        <f>IF(AND('Riesgos Corrup'!$AB$47="Muy Alta",'Riesgos Corrup'!$AD$47="Moderado"),CONCATENATE("R44C",'Riesgos Corrup'!$R$47),"")</f>
        <v/>
      </c>
      <c r="R49" s="84" t="str">
        <f>IF(AND('Riesgos Corrup'!$AB$48="Muy Alta",'Riesgos Corrup'!$AD$48="Moderado"),CONCATENATE("R44C",'Riesgos Corrup'!$R$48),"")</f>
        <v/>
      </c>
      <c r="S49" s="83" t="str">
        <f>IF(AND('Riesgos Corrup'!$AB$46="Muy Alta",'Riesgos Corrup'!$AD$46="Mayor"),CONCATENATE("R45C",'Riesgos Corrup'!$R$46),"")</f>
        <v/>
      </c>
      <c r="T49" s="39" t="str">
        <f>IF(AND('Riesgos Corrup'!$AB$47="Muy Alta",'Riesgos Corrup'!$AD$47="Mayor"),CONCATENATE("R44C",'Riesgos Corrup'!$R$47),"")</f>
        <v/>
      </c>
      <c r="U49" s="84" t="str">
        <f>IF(AND('Riesgos Corrup'!$AB$48="Muy Alta",'Riesgos Corrup'!$AD$48="Mayor"),CONCATENATE("R44C",'Riesgos Corrup'!$R$48),"")</f>
        <v/>
      </c>
      <c r="V49" s="96" t="str">
        <f>IF(AND('Riesgos Corrup'!$AB$46="Muy Alta",'Riesgos Corrup'!$AD$46="Catastrófico"),CONCATENATE("R45C",'Riesgos Corrup'!$R$46),"")</f>
        <v/>
      </c>
      <c r="W49" s="97" t="str">
        <f>IF(AND('Riesgos Corrup'!$AB$47="Muy Alta",'Riesgos Corrup'!$AD$47="Catastrófico"),CONCATENATE("R44C",'Riesgos Corrup'!$R$47),"")</f>
        <v/>
      </c>
      <c r="X49" s="98" t="str">
        <f>IF(AND('Riesgos Corrup'!$AB$48="Muy Alta",'Riesgos Corrup'!$AD$48="Catastrófico"),CONCATENATE("R44C",'Riesgos Corrup'!$R$48),"")</f>
        <v/>
      </c>
      <c r="Y49" s="40"/>
      <c r="Z49" s="243"/>
      <c r="AA49" s="244"/>
      <c r="AB49" s="244"/>
      <c r="AC49" s="244"/>
      <c r="AD49" s="244"/>
      <c r="AE49" s="245"/>
      <c r="AF49" s="40"/>
      <c r="AG49" s="40"/>
      <c r="AH49" s="40"/>
      <c r="AI49" s="40"/>
      <c r="AJ49" s="40"/>
      <c r="AK49" s="40"/>
      <c r="AL49" s="40"/>
      <c r="AM49" s="40"/>
      <c r="AN49" s="40"/>
      <c r="AO49" s="40"/>
      <c r="AP49" s="40"/>
      <c r="AQ49" s="40"/>
      <c r="AR49" s="40"/>
      <c r="AS49" s="40"/>
      <c r="AT49" s="40"/>
      <c r="AU49" s="40"/>
      <c r="AV49" s="40"/>
      <c r="AW49" s="40"/>
      <c r="AX49" s="40"/>
      <c r="AY49" s="40"/>
      <c r="AZ49" s="40"/>
      <c r="BA49" s="40"/>
      <c r="BB49" s="40"/>
      <c r="BC49" s="40"/>
      <c r="BD49" s="40"/>
      <c r="BE49" s="40"/>
      <c r="BF49" s="40"/>
      <c r="BG49" s="40"/>
      <c r="BH49" s="40"/>
      <c r="BI49" s="40"/>
    </row>
    <row r="50" spans="1:61" ht="15" customHeight="1" x14ac:dyDescent="0.35">
      <c r="A50" s="40"/>
      <c r="B50" s="252"/>
      <c r="C50" s="253"/>
      <c r="D50" s="254"/>
      <c r="E50" s="227"/>
      <c r="F50" s="222"/>
      <c r="G50" s="222"/>
      <c r="H50" s="222"/>
      <c r="I50" s="222"/>
      <c r="J50" s="83" t="e">
        <f>IF(AND('Riesgos Corrup'!#REF!="Muy Alta",'Riesgos Corrup'!#REF!="Leve"),CONCATENATE("R46C",'Riesgos Corrup'!#REF!),"")</f>
        <v>#REF!</v>
      </c>
      <c r="K50" s="39" t="e">
        <f>IF(AND('Riesgos Corrup'!#REF!="Muy Alta",'Riesgos Corrup'!#REF!="Leve"),CONCATENATE("R45C",'Riesgos Corrup'!#REF!),"")</f>
        <v>#REF!</v>
      </c>
      <c r="L50" s="84" t="e">
        <f>IF(AND('Riesgos Corrup'!#REF!="Muy Alta",'Riesgos Corrup'!#REF!="Leve"),CONCATENATE("R45C",'Riesgos Corrup'!#REF!),"")</f>
        <v>#REF!</v>
      </c>
      <c r="M50" s="83" t="e">
        <f>IF(AND('Riesgos Corrup'!#REF!="Muy Alta",'Riesgos Corrup'!#REF!="Menor"),CONCATENATE("R46C",'Riesgos Corrup'!#REF!),"")</f>
        <v>#REF!</v>
      </c>
      <c r="N50" s="39" t="e">
        <f>IF(AND('Riesgos Corrup'!#REF!="Muy Alta",'Riesgos Corrup'!#REF!="Menor"),CONCATENATE("R45C",'Riesgos Corrup'!#REF!),"")</f>
        <v>#REF!</v>
      </c>
      <c r="O50" s="84" t="e">
        <f>IF(AND('Riesgos Corrup'!#REF!="Muy Alta",'Riesgos Corrup'!#REF!="Menor"),CONCATENATE("R45C",'Riesgos Corrup'!#REF!),"")</f>
        <v>#REF!</v>
      </c>
      <c r="P50" s="83" t="e">
        <f>IF(AND('Riesgos Corrup'!#REF!="Muy Alta",'Riesgos Corrup'!#REF!="Moderado"),CONCATENATE("R46C",'Riesgos Corrup'!#REF!),"")</f>
        <v>#REF!</v>
      </c>
      <c r="Q50" s="39" t="e">
        <f>IF(AND('Riesgos Corrup'!#REF!="Muy Alta",'Riesgos Corrup'!#REF!="Moderado"),CONCATENATE("R45C",'Riesgos Corrup'!#REF!),"")</f>
        <v>#REF!</v>
      </c>
      <c r="R50" s="84" t="e">
        <f>IF(AND('Riesgos Corrup'!#REF!="Muy Alta",'Riesgos Corrup'!#REF!="Moderado"),CONCATENATE("R45C",'Riesgos Corrup'!#REF!),"")</f>
        <v>#REF!</v>
      </c>
      <c r="S50" s="83" t="e">
        <f>IF(AND('Riesgos Corrup'!#REF!="Muy Alta",'Riesgos Corrup'!#REF!="Mayor"),CONCATENATE("R46C",'Riesgos Corrup'!#REF!),"")</f>
        <v>#REF!</v>
      </c>
      <c r="T50" s="39" t="e">
        <f>IF(AND('Riesgos Corrup'!#REF!="Muy Alta",'Riesgos Corrup'!#REF!="Mayor"),CONCATENATE("R45C",'Riesgos Corrup'!#REF!),"")</f>
        <v>#REF!</v>
      </c>
      <c r="U50" s="84" t="e">
        <f>IF(AND('Riesgos Corrup'!#REF!="Muy Alta",'Riesgos Corrup'!#REF!="Mayor"),CONCATENATE("R45C",'Riesgos Corrup'!#REF!),"")</f>
        <v>#REF!</v>
      </c>
      <c r="V50" s="96" t="e">
        <f>IF(AND('Riesgos Corrup'!#REF!="Muy Alta",'Riesgos Corrup'!#REF!="Catastrófico"),CONCATENATE("R46C",'Riesgos Corrup'!#REF!),"")</f>
        <v>#REF!</v>
      </c>
      <c r="W50" s="97" t="e">
        <f>IF(AND('Riesgos Corrup'!#REF!="Muy Alta",'Riesgos Corrup'!#REF!="Catastrófico"),CONCATENATE("R45C",'Riesgos Corrup'!#REF!),"")</f>
        <v>#REF!</v>
      </c>
      <c r="X50" s="98" t="e">
        <f>IF(AND('Riesgos Corrup'!#REF!="Muy Alta",'Riesgos Corrup'!#REF!="Catastrófico"),CONCATENATE("R45C",'Riesgos Corrup'!#REF!),"")</f>
        <v>#REF!</v>
      </c>
      <c r="Y50" s="40"/>
      <c r="Z50" s="243"/>
      <c r="AA50" s="244"/>
      <c r="AB50" s="244"/>
      <c r="AC50" s="244"/>
      <c r="AD50" s="244"/>
      <c r="AE50" s="245"/>
      <c r="AF50" s="40"/>
      <c r="AG50" s="40"/>
      <c r="AH50" s="40"/>
      <c r="AI50" s="40"/>
      <c r="AJ50" s="40"/>
      <c r="AK50" s="40"/>
      <c r="AL50" s="40"/>
      <c r="AM50" s="40"/>
      <c r="AN50" s="40"/>
      <c r="AO50" s="40"/>
      <c r="AP50" s="40"/>
      <c r="AQ50" s="40"/>
      <c r="AR50" s="40"/>
      <c r="AS50" s="40"/>
      <c r="AT50" s="40"/>
      <c r="AU50" s="40"/>
      <c r="AV50" s="40"/>
      <c r="AW50" s="40"/>
      <c r="AX50" s="40"/>
      <c r="AY50" s="40"/>
      <c r="AZ50" s="40"/>
      <c r="BA50" s="40"/>
      <c r="BB50" s="40"/>
      <c r="BC50" s="40"/>
      <c r="BD50" s="40"/>
      <c r="BE50" s="40"/>
      <c r="BF50" s="40"/>
      <c r="BG50" s="40"/>
      <c r="BH50" s="40"/>
      <c r="BI50" s="40"/>
    </row>
    <row r="51" spans="1:61" ht="15" customHeight="1" x14ac:dyDescent="0.35">
      <c r="A51" s="40"/>
      <c r="B51" s="252"/>
      <c r="C51" s="253"/>
      <c r="D51" s="254"/>
      <c r="E51" s="227"/>
      <c r="F51" s="222"/>
      <c r="G51" s="222"/>
      <c r="H51" s="222"/>
      <c r="I51" s="222"/>
      <c r="J51" s="83" t="e">
        <f>IF(AND('Riesgos Corrup'!#REF!="Muy Alta",'Riesgos Corrup'!#REF!="Leve"),CONCATENATE("R47C",'Riesgos Corrup'!#REF!),"")</f>
        <v>#REF!</v>
      </c>
      <c r="K51" s="39" t="e">
        <f>IF(AND('Riesgos Corrup'!#REF!="Muy Alta",'Riesgos Corrup'!#REF!="Leve"),CONCATENATE("R46C",'Riesgos Corrup'!#REF!),"")</f>
        <v>#REF!</v>
      </c>
      <c r="L51" s="84" t="e">
        <f>IF(AND('Riesgos Corrup'!#REF!="Muy Alta",'Riesgos Corrup'!#REF!="Leve"),CONCATENATE("R46C",'Riesgos Corrup'!#REF!),"")</f>
        <v>#REF!</v>
      </c>
      <c r="M51" s="83" t="e">
        <f>IF(AND('Riesgos Corrup'!#REF!="Muy Alta",'Riesgos Corrup'!#REF!="Menor"),CONCATENATE("R47C",'Riesgos Corrup'!#REF!),"")</f>
        <v>#REF!</v>
      </c>
      <c r="N51" s="39" t="e">
        <f>IF(AND('Riesgos Corrup'!#REF!="Muy Alta",'Riesgos Corrup'!#REF!="Menor"),CONCATENATE("R46C",'Riesgos Corrup'!#REF!),"")</f>
        <v>#REF!</v>
      </c>
      <c r="O51" s="84" t="e">
        <f>IF(AND('Riesgos Corrup'!#REF!="Muy Alta",'Riesgos Corrup'!#REF!="Menor"),CONCATENATE("R46C",'Riesgos Corrup'!#REF!),"")</f>
        <v>#REF!</v>
      </c>
      <c r="P51" s="83" t="e">
        <f>IF(AND('Riesgos Corrup'!#REF!="Muy Alta",'Riesgos Corrup'!#REF!="Moderado"),CONCATENATE("R47C",'Riesgos Corrup'!#REF!),"")</f>
        <v>#REF!</v>
      </c>
      <c r="Q51" s="39" t="e">
        <f>IF(AND('Riesgos Corrup'!#REF!="Muy Alta",'Riesgos Corrup'!#REF!="Moderado"),CONCATENATE("R46C",'Riesgos Corrup'!#REF!),"")</f>
        <v>#REF!</v>
      </c>
      <c r="R51" s="84" t="e">
        <f>IF(AND('Riesgos Corrup'!#REF!="Muy Alta",'Riesgos Corrup'!#REF!="Moderado"),CONCATENATE("R46C",'Riesgos Corrup'!#REF!),"")</f>
        <v>#REF!</v>
      </c>
      <c r="S51" s="83" t="e">
        <f>IF(AND('Riesgos Corrup'!#REF!="Muy Alta",'Riesgos Corrup'!#REF!="Mayor"),CONCATENATE("R47C",'Riesgos Corrup'!#REF!),"")</f>
        <v>#REF!</v>
      </c>
      <c r="T51" s="39" t="e">
        <f>IF(AND('Riesgos Corrup'!#REF!="Muy Alta",'Riesgos Corrup'!#REF!="Mayor"),CONCATENATE("R46C",'Riesgos Corrup'!#REF!),"")</f>
        <v>#REF!</v>
      </c>
      <c r="U51" s="84" t="e">
        <f>IF(AND('Riesgos Corrup'!#REF!="Muy Alta",'Riesgos Corrup'!#REF!="Mayor"),CONCATENATE("R46C",'Riesgos Corrup'!#REF!),"")</f>
        <v>#REF!</v>
      </c>
      <c r="V51" s="96" t="e">
        <f>IF(AND('Riesgos Corrup'!#REF!="Muy Alta",'Riesgos Corrup'!#REF!="Catastrófico"),CONCATENATE("R47C",'Riesgos Corrup'!#REF!),"")</f>
        <v>#REF!</v>
      </c>
      <c r="W51" s="97" t="e">
        <f>IF(AND('Riesgos Corrup'!#REF!="Muy Alta",'Riesgos Corrup'!#REF!="Catastrófico"),CONCATENATE("R46C",'Riesgos Corrup'!#REF!),"")</f>
        <v>#REF!</v>
      </c>
      <c r="X51" s="98" t="e">
        <f>IF(AND('Riesgos Corrup'!#REF!="Muy Alta",'Riesgos Corrup'!#REF!="Catastrófico"),CONCATENATE("R46C",'Riesgos Corrup'!#REF!),"")</f>
        <v>#REF!</v>
      </c>
      <c r="Y51" s="40"/>
      <c r="Z51" s="243"/>
      <c r="AA51" s="244"/>
      <c r="AB51" s="244"/>
      <c r="AC51" s="244"/>
      <c r="AD51" s="244"/>
      <c r="AE51" s="245"/>
      <c r="AF51" s="40"/>
      <c r="AG51" s="40"/>
      <c r="AH51" s="40"/>
      <c r="AI51" s="40"/>
      <c r="AJ51" s="40"/>
      <c r="AK51" s="40"/>
      <c r="AL51" s="40"/>
      <c r="AM51" s="40"/>
      <c r="AN51" s="40"/>
      <c r="AO51" s="40"/>
      <c r="AP51" s="40"/>
      <c r="AQ51" s="40"/>
      <c r="AR51" s="40"/>
      <c r="AS51" s="40"/>
      <c r="AT51" s="40"/>
      <c r="AU51" s="40"/>
      <c r="AV51" s="40"/>
      <c r="AW51" s="40"/>
      <c r="AX51" s="40"/>
      <c r="AY51" s="40"/>
      <c r="AZ51" s="40"/>
      <c r="BA51" s="40"/>
      <c r="BB51" s="40"/>
      <c r="BC51" s="40"/>
      <c r="BD51" s="40"/>
      <c r="BE51" s="40"/>
      <c r="BF51" s="40"/>
      <c r="BG51" s="40"/>
      <c r="BH51" s="40"/>
      <c r="BI51" s="40"/>
    </row>
    <row r="52" spans="1:61" ht="15" customHeight="1" x14ac:dyDescent="0.35">
      <c r="A52" s="40"/>
      <c r="B52" s="252"/>
      <c r="C52" s="253"/>
      <c r="D52" s="254"/>
      <c r="E52" s="227"/>
      <c r="F52" s="222"/>
      <c r="G52" s="222"/>
      <c r="H52" s="222"/>
      <c r="I52" s="222"/>
      <c r="J52" s="83" t="e">
        <f>IF(AND('Riesgos Corrup'!#REF!="Muy Alta",'Riesgos Corrup'!#REF!="Leve"),CONCATENATE("R48C",'Riesgos Corrup'!#REF!),"")</f>
        <v>#REF!</v>
      </c>
      <c r="K52" s="39" t="e">
        <f>IF(AND('Riesgos Corrup'!#REF!="Muy Alta",'Riesgos Corrup'!#REF!="Leve"),CONCATENATE("R47C",'Riesgos Corrup'!#REF!),"")</f>
        <v>#REF!</v>
      </c>
      <c r="L52" s="84" t="e">
        <f>IF(AND('Riesgos Corrup'!#REF!="Muy Alta",'Riesgos Corrup'!#REF!="Leve"),CONCATENATE("R47C",'Riesgos Corrup'!#REF!),"")</f>
        <v>#REF!</v>
      </c>
      <c r="M52" s="83" t="e">
        <f>IF(AND('Riesgos Corrup'!#REF!="Muy Alta",'Riesgos Corrup'!#REF!="Menor"),CONCATENATE("R48C",'Riesgos Corrup'!#REF!),"")</f>
        <v>#REF!</v>
      </c>
      <c r="N52" s="39" t="e">
        <f>IF(AND('Riesgos Corrup'!#REF!="Muy Alta",'Riesgos Corrup'!#REF!="Menor"),CONCATENATE("R47C",'Riesgos Corrup'!#REF!),"")</f>
        <v>#REF!</v>
      </c>
      <c r="O52" s="84" t="e">
        <f>IF(AND('Riesgos Corrup'!#REF!="Muy Alta",'Riesgos Corrup'!#REF!="Menor"),CONCATENATE("R47C",'Riesgos Corrup'!#REF!),"")</f>
        <v>#REF!</v>
      </c>
      <c r="P52" s="83" t="e">
        <f>IF(AND('Riesgos Corrup'!#REF!="Muy Alta",'Riesgos Corrup'!#REF!="Moderado"),CONCATENATE("R48C",'Riesgos Corrup'!#REF!),"")</f>
        <v>#REF!</v>
      </c>
      <c r="Q52" s="39" t="e">
        <f>IF(AND('Riesgos Corrup'!#REF!="Muy Alta",'Riesgos Corrup'!#REF!="Moderado"),CONCATENATE("R47C",'Riesgos Corrup'!#REF!),"")</f>
        <v>#REF!</v>
      </c>
      <c r="R52" s="84" t="e">
        <f>IF(AND('Riesgos Corrup'!#REF!="Muy Alta",'Riesgos Corrup'!#REF!="Moderado"),CONCATENATE("R47C",'Riesgos Corrup'!#REF!),"")</f>
        <v>#REF!</v>
      </c>
      <c r="S52" s="83" t="e">
        <f>IF(AND('Riesgos Corrup'!#REF!="Muy Alta",'Riesgos Corrup'!#REF!="Mayor"),CONCATENATE("R48C",'Riesgos Corrup'!#REF!),"")</f>
        <v>#REF!</v>
      </c>
      <c r="T52" s="39" t="e">
        <f>IF(AND('Riesgos Corrup'!#REF!="Muy Alta",'Riesgos Corrup'!#REF!="Mayor"),CONCATENATE("R47C",'Riesgos Corrup'!#REF!),"")</f>
        <v>#REF!</v>
      </c>
      <c r="U52" s="84" t="e">
        <f>IF(AND('Riesgos Corrup'!#REF!="Muy Alta",'Riesgos Corrup'!#REF!="Mayor"),CONCATENATE("R47C",'Riesgos Corrup'!#REF!),"")</f>
        <v>#REF!</v>
      </c>
      <c r="V52" s="96" t="e">
        <f>IF(AND('Riesgos Corrup'!#REF!="Muy Alta",'Riesgos Corrup'!#REF!="Catastrófico"),CONCATENATE("R48C",'Riesgos Corrup'!#REF!),"")</f>
        <v>#REF!</v>
      </c>
      <c r="W52" s="97" t="e">
        <f>IF(AND('Riesgos Corrup'!#REF!="Muy Alta",'Riesgos Corrup'!#REF!="Catastrófico"),CONCATENATE("R47C",'Riesgos Corrup'!#REF!),"")</f>
        <v>#REF!</v>
      </c>
      <c r="X52" s="98" t="e">
        <f>IF(AND('Riesgos Corrup'!#REF!="Muy Alta",'Riesgos Corrup'!#REF!="Catastrófico"),CONCATENATE("R47C",'Riesgos Corrup'!#REF!),"")</f>
        <v>#REF!</v>
      </c>
      <c r="Y52" s="40"/>
      <c r="Z52" s="243"/>
      <c r="AA52" s="244"/>
      <c r="AB52" s="244"/>
      <c r="AC52" s="244"/>
      <c r="AD52" s="244"/>
      <c r="AE52" s="245"/>
      <c r="AF52" s="40"/>
      <c r="AG52" s="40"/>
      <c r="AH52" s="40"/>
      <c r="AI52" s="40"/>
      <c r="AJ52" s="40"/>
      <c r="AK52" s="40"/>
      <c r="AL52" s="40"/>
      <c r="AM52" s="40"/>
      <c r="AN52" s="40"/>
      <c r="AO52" s="40"/>
      <c r="AP52" s="40"/>
      <c r="AQ52" s="40"/>
      <c r="AR52" s="40"/>
      <c r="AS52" s="40"/>
      <c r="AT52" s="40"/>
      <c r="AU52" s="40"/>
      <c r="AV52" s="40"/>
      <c r="AW52" s="40"/>
      <c r="AX52" s="40"/>
      <c r="AY52" s="40"/>
      <c r="AZ52" s="40"/>
      <c r="BA52" s="40"/>
      <c r="BB52" s="40"/>
      <c r="BC52" s="40"/>
      <c r="BD52" s="40"/>
      <c r="BE52" s="40"/>
      <c r="BF52" s="40"/>
      <c r="BG52" s="40"/>
      <c r="BH52" s="40"/>
      <c r="BI52" s="40"/>
    </row>
    <row r="53" spans="1:61" ht="15" customHeight="1" x14ac:dyDescent="0.35">
      <c r="A53" s="40"/>
      <c r="B53" s="252"/>
      <c r="C53" s="253"/>
      <c r="D53" s="254"/>
      <c r="E53" s="227"/>
      <c r="F53" s="222"/>
      <c r="G53" s="222"/>
      <c r="H53" s="222"/>
      <c r="I53" s="222"/>
      <c r="J53" s="83" t="str">
        <f>IF(AND('Riesgos Corrup'!$AB$49="Muy Alta",'Riesgos Corrup'!$AD$49="Leve"),CONCATENATE("R49C",'Riesgos Corrup'!$R$49),"")</f>
        <v/>
      </c>
      <c r="K53" s="39" t="str">
        <f>IF(AND('Riesgos Corrup'!$AB$50="Muy Alta",'Riesgos Corrup'!$AD$50="Leve"),CONCATENATE("R48C",'Riesgos Corrup'!$R$50),"")</f>
        <v/>
      </c>
      <c r="L53" s="84" t="str">
        <f>IF(AND('Riesgos Corrup'!$AB$51="Muy Alta",'Riesgos Corrup'!$AD$51="Leve"),CONCATENATE("R48C",'Riesgos Corrup'!$R$51),"")</f>
        <v/>
      </c>
      <c r="M53" s="83" t="str">
        <f>IF(AND('Riesgos Corrup'!$AB$49="Muy Alta",'Riesgos Corrup'!$AD$49="Menor"),CONCATENATE("R49C",'Riesgos Corrup'!$R$49),"")</f>
        <v/>
      </c>
      <c r="N53" s="39" t="str">
        <f>IF(AND('Riesgos Corrup'!$AB$50="Muy Alta",'Riesgos Corrup'!$AD$50="Menor"),CONCATENATE("R48C",'Riesgos Corrup'!$R$50),"")</f>
        <v/>
      </c>
      <c r="O53" s="84" t="str">
        <f>IF(AND('Riesgos Corrup'!$AB$51="Muy Alta",'Riesgos Corrup'!$AD$51="Menor"),CONCATENATE("R48C",'Riesgos Corrup'!$R$51),"")</f>
        <v/>
      </c>
      <c r="P53" s="83" t="str">
        <f>IF(AND('Riesgos Corrup'!$AB$49="Muy Alta",'Riesgos Corrup'!$AD$49="Moderado"),CONCATENATE("R49C",'Riesgos Corrup'!$R$49),"")</f>
        <v/>
      </c>
      <c r="Q53" s="39" t="str">
        <f>IF(AND('Riesgos Corrup'!$AB$50="Muy Alta",'Riesgos Corrup'!$AD$50="Moderado"),CONCATENATE("R48C",'Riesgos Corrup'!$R$50),"")</f>
        <v/>
      </c>
      <c r="R53" s="84" t="str">
        <f>IF(AND('Riesgos Corrup'!$AB$51="Muy Alta",'Riesgos Corrup'!$AD$51="Moderado"),CONCATENATE("R48C",'Riesgos Corrup'!$R$51),"")</f>
        <v/>
      </c>
      <c r="S53" s="83" t="str">
        <f>IF(AND('Riesgos Corrup'!$AB$49="Muy Alta",'Riesgos Corrup'!$AD$49="Mayor"),CONCATENATE("R49C",'Riesgos Corrup'!$R$49),"")</f>
        <v/>
      </c>
      <c r="T53" s="39" t="str">
        <f>IF(AND('Riesgos Corrup'!$AB$50="Muy Alta",'Riesgos Corrup'!$AD$50="Mayor"),CONCATENATE("R48C",'Riesgos Corrup'!$R$50),"")</f>
        <v/>
      </c>
      <c r="U53" s="84" t="str">
        <f>IF(AND('Riesgos Corrup'!$AB$51="Muy Alta",'Riesgos Corrup'!$AD$51="Mayor"),CONCATENATE("R48C",'Riesgos Corrup'!$R$51),"")</f>
        <v/>
      </c>
      <c r="V53" s="96" t="str">
        <f>IF(AND('Riesgos Corrup'!$AB$49="Muy Alta",'Riesgos Corrup'!$AD$49="Catastrófico"),CONCATENATE("R49C",'Riesgos Corrup'!$R$49),"")</f>
        <v/>
      </c>
      <c r="W53" s="97" t="str">
        <f>IF(AND('Riesgos Corrup'!$AB$50="Muy Alta",'Riesgos Corrup'!$AD$50="Catastrófico"),CONCATENATE("R48C",'Riesgos Corrup'!$R$50),"")</f>
        <v/>
      </c>
      <c r="X53" s="98" t="str">
        <f>IF(AND('Riesgos Corrup'!$AB$51="Muy Alta",'Riesgos Corrup'!$AD$51="Catastrófico"),CONCATENATE("R48C",'Riesgos Corrup'!$R$51),"")</f>
        <v/>
      </c>
      <c r="Y53" s="40"/>
      <c r="Z53" s="243"/>
      <c r="AA53" s="244"/>
      <c r="AB53" s="244"/>
      <c r="AC53" s="244"/>
      <c r="AD53" s="244"/>
      <c r="AE53" s="245"/>
      <c r="AF53" s="40"/>
      <c r="AG53" s="40"/>
      <c r="AH53" s="40"/>
      <c r="AI53" s="40"/>
      <c r="AJ53" s="40"/>
      <c r="AK53" s="40"/>
      <c r="AL53" s="40"/>
      <c r="AM53" s="40"/>
      <c r="AN53" s="40"/>
      <c r="AO53" s="40"/>
      <c r="AP53" s="40"/>
      <c r="AQ53" s="40"/>
      <c r="AR53" s="40"/>
      <c r="AS53" s="40"/>
      <c r="AT53" s="40"/>
      <c r="AU53" s="40"/>
      <c r="AV53" s="40"/>
      <c r="AW53" s="40"/>
      <c r="AX53" s="40"/>
      <c r="AY53" s="40"/>
      <c r="AZ53" s="40"/>
      <c r="BA53" s="40"/>
      <c r="BB53" s="40"/>
      <c r="BC53" s="40"/>
      <c r="BD53" s="40"/>
      <c r="BE53" s="40"/>
      <c r="BF53" s="40"/>
      <c r="BG53" s="40"/>
      <c r="BH53" s="40"/>
      <c r="BI53" s="40"/>
    </row>
    <row r="54" spans="1:61" ht="15" customHeight="1" x14ac:dyDescent="0.35">
      <c r="A54" s="40"/>
      <c r="B54" s="252"/>
      <c r="C54" s="253"/>
      <c r="D54" s="254"/>
      <c r="E54" s="227"/>
      <c r="F54" s="222"/>
      <c r="G54" s="222"/>
      <c r="H54" s="222"/>
      <c r="I54" s="222"/>
      <c r="J54" s="83" t="e">
        <f>IF(AND('Riesgos Corrup'!#REF!="Muy Alta",'Riesgos Corrup'!#REF!="Leve"),CONCATENATE("R49C",'Riesgos Corrup'!#REF!),"")</f>
        <v>#REF!</v>
      </c>
      <c r="K54" s="39" t="str">
        <f>IF(AND('Riesgos Corrup'!$AB$52="Muy Alta",'Riesgos Corrup'!$AD$52="Leve"),CONCATENATE("R49C",'Riesgos Corrup'!$R$52),"")</f>
        <v/>
      </c>
      <c r="L54" s="84" t="str">
        <f>IF(AND('Riesgos Corrup'!$AB$53="Muy Alta",'Riesgos Corrup'!$AD$53="Leve"),CONCATENATE("R49C",'Riesgos Corrup'!$R$53),"")</f>
        <v/>
      </c>
      <c r="M54" s="83" t="e">
        <f>IF(AND('Riesgos Corrup'!#REF!="Muy Alta",'Riesgos Corrup'!#REF!="Menor"),CONCATENATE("R49C",'Riesgos Corrup'!#REF!),"")</f>
        <v>#REF!</v>
      </c>
      <c r="N54" s="39" t="str">
        <f>IF(AND('Riesgos Corrup'!$AB$52="Muy Alta",'Riesgos Corrup'!$AD$52="Menor"),CONCATENATE("R49C",'Riesgos Corrup'!$R$52),"")</f>
        <v/>
      </c>
      <c r="O54" s="84" t="str">
        <f>IF(AND('Riesgos Corrup'!$AB$53="Muy Alta",'Riesgos Corrup'!$AD$53="Menor"),CONCATENATE("R49C",'Riesgos Corrup'!$R$53),"")</f>
        <v/>
      </c>
      <c r="P54" s="83" t="e">
        <f>IF(AND('Riesgos Corrup'!#REF!="Muy Alta",'Riesgos Corrup'!#REF!="Moderado"),CONCATENATE("R49C",'Riesgos Corrup'!#REF!),"")</f>
        <v>#REF!</v>
      </c>
      <c r="Q54" s="39" t="str">
        <f>IF(AND('Riesgos Corrup'!$AB$52="Muy Alta",'Riesgos Corrup'!$AD$52="Moderado"),CONCATENATE("R49C",'Riesgos Corrup'!$R$52),"")</f>
        <v/>
      </c>
      <c r="R54" s="84" t="str">
        <f>IF(AND('Riesgos Corrup'!$AB$53="Muy Alta",'Riesgos Corrup'!$AD$53="Moderado"),CONCATENATE("R49C",'Riesgos Corrup'!$R$53),"")</f>
        <v/>
      </c>
      <c r="S54" s="83" t="e">
        <f>IF(AND('Riesgos Corrup'!#REF!="Muy Alta",'Riesgos Corrup'!#REF!="Mayor"),CONCATENATE("R49C",'Riesgos Corrup'!#REF!),"")</f>
        <v>#REF!</v>
      </c>
      <c r="T54" s="39" t="str">
        <f>IF(AND('Riesgos Corrup'!$AB$52="Muy Alta",'Riesgos Corrup'!$AD$52="Mayor"),CONCATENATE("R49C",'Riesgos Corrup'!$R$52),"")</f>
        <v/>
      </c>
      <c r="U54" s="84" t="str">
        <f>IF(AND('Riesgos Corrup'!$AB$53="Muy Alta",'Riesgos Corrup'!$AD$53="Mayor"),CONCATENATE("R49C",'Riesgos Corrup'!$R$53),"")</f>
        <v/>
      </c>
      <c r="V54" s="96" t="e">
        <f>IF(AND('Riesgos Corrup'!#REF!="Muy Alta",'Riesgos Corrup'!#REF!="Catastrófico"),CONCATENATE("R49C",'Riesgos Corrup'!#REF!),"")</f>
        <v>#REF!</v>
      </c>
      <c r="W54" s="97" t="str">
        <f>IF(AND('Riesgos Corrup'!$AB$52="Muy Alta",'Riesgos Corrup'!$AD$52="Catastrófico"),CONCATENATE("R49C",'Riesgos Corrup'!$R$52),"")</f>
        <v/>
      </c>
      <c r="X54" s="98" t="str">
        <f>IF(AND('Riesgos Corrup'!$AB$53="Muy Alta",'Riesgos Corrup'!$AD$53="Catastrófico"),CONCATENATE("R49C",'Riesgos Corrup'!$R$53),"")</f>
        <v/>
      </c>
      <c r="Y54" s="40"/>
      <c r="Z54" s="243"/>
      <c r="AA54" s="244"/>
      <c r="AB54" s="244"/>
      <c r="AC54" s="244"/>
      <c r="AD54" s="244"/>
      <c r="AE54" s="245"/>
      <c r="AF54" s="40"/>
      <c r="AG54" s="40"/>
      <c r="AH54" s="40"/>
      <c r="AI54" s="40"/>
      <c r="AJ54" s="40"/>
      <c r="AK54" s="40"/>
      <c r="AL54" s="40"/>
      <c r="AM54" s="40"/>
      <c r="AN54" s="40"/>
      <c r="AO54" s="40"/>
      <c r="AP54" s="40"/>
      <c r="AQ54" s="40"/>
      <c r="AR54" s="40"/>
      <c r="AS54" s="40"/>
      <c r="AT54" s="40"/>
      <c r="AU54" s="40"/>
      <c r="AV54" s="40"/>
      <c r="AW54" s="40"/>
      <c r="AX54" s="40"/>
      <c r="AY54" s="40"/>
      <c r="AZ54" s="40"/>
      <c r="BA54" s="40"/>
      <c r="BB54" s="40"/>
      <c r="BC54" s="40"/>
      <c r="BD54" s="40"/>
      <c r="BE54" s="40"/>
      <c r="BF54" s="40"/>
      <c r="BG54" s="40"/>
      <c r="BH54" s="40"/>
      <c r="BI54" s="40"/>
    </row>
    <row r="55" spans="1:61" ht="15" customHeight="1" thickBot="1" x14ac:dyDescent="0.4">
      <c r="A55" s="40"/>
      <c r="B55" s="252"/>
      <c r="C55" s="253"/>
      <c r="D55" s="254"/>
      <c r="E55" s="227"/>
      <c r="F55" s="222"/>
      <c r="G55" s="222"/>
      <c r="H55" s="222"/>
      <c r="I55" s="222"/>
      <c r="J55" s="83" t="str">
        <f>IF(AND('Riesgos Corrup'!$AB$54="Muy Alta",'Riesgos Corrup'!$AD$54="Leve"),CONCATENATE("R50C",'Riesgos Corrup'!$R$54),"")</f>
        <v/>
      </c>
      <c r="K55" s="39" t="str">
        <f>IF(AND('Riesgos Corrup'!$AB$55="Muy Alta",'Riesgos Corrup'!$AD$55="Leve"),CONCATENATE("R50C",'Riesgos Corrup'!$R$55),"")</f>
        <v/>
      </c>
      <c r="L55" s="84" t="str">
        <f>IF(AND('Riesgos Corrup'!$AB$56="Muy Alta",'Riesgos Corrup'!$AD$56="Leve"),CONCATENATE("R50C",'Riesgos Corrup'!$R$56),"")</f>
        <v/>
      </c>
      <c r="M55" s="83" t="str">
        <f>IF(AND('Riesgos Corrup'!$AB$54="Muy Alta",'Riesgos Corrup'!$AD$54="Menor"),CONCATENATE("R50C",'Riesgos Corrup'!$R$54),"")</f>
        <v/>
      </c>
      <c r="N55" s="39" t="str">
        <f>IF(AND('Riesgos Corrup'!$AB$55="Muy Alta",'Riesgos Corrup'!$AD$55="Menor"),CONCATENATE("R50C",'Riesgos Corrup'!$R$55),"")</f>
        <v/>
      </c>
      <c r="O55" s="84" t="str">
        <f>IF(AND('Riesgos Corrup'!$AB$56="Muy Alta",'Riesgos Corrup'!$AD$56="Menor"),CONCATENATE("R50C",'Riesgos Corrup'!$R$56),"")</f>
        <v/>
      </c>
      <c r="P55" s="83" t="str">
        <f>IF(AND('Riesgos Corrup'!$AB$54="Muy Alta",'Riesgos Corrup'!$AD$54="Moderado"),CONCATENATE("R50C",'Riesgos Corrup'!$R$54),"")</f>
        <v/>
      </c>
      <c r="Q55" s="39" t="str">
        <f>IF(AND('Riesgos Corrup'!$AB$55="Muy Alta",'Riesgos Corrup'!$AD$55="Moderado"),CONCATENATE("R50C",'Riesgos Corrup'!$R$55),"")</f>
        <v/>
      </c>
      <c r="R55" s="84" t="str">
        <f>IF(AND('Riesgos Corrup'!$AB$56="Muy Alta",'Riesgos Corrup'!$AD$56="Moderado"),CONCATENATE("R50C",'Riesgos Corrup'!$R$56),"")</f>
        <v/>
      </c>
      <c r="S55" s="83" t="str">
        <f>IF(AND('Riesgos Corrup'!$AB$54="Muy Alta",'Riesgos Corrup'!$AD$54="Mayor"),CONCATENATE("R50C",'Riesgos Corrup'!$R$54),"")</f>
        <v/>
      </c>
      <c r="T55" s="39" t="str">
        <f>IF(AND('Riesgos Corrup'!$AB$55="Muy Alta",'Riesgos Corrup'!$AD$55="Mayor"),CONCATENATE("R50C",'Riesgos Corrup'!$R$55),"")</f>
        <v/>
      </c>
      <c r="U55" s="84" t="str">
        <f>IF(AND('Riesgos Corrup'!$AB$56="Muy Alta",'Riesgos Corrup'!$AD$56="Mayor"),CONCATENATE("R50C",'Riesgos Corrup'!$R$56),"")</f>
        <v/>
      </c>
      <c r="V55" s="117" t="str">
        <f>IF(AND('Riesgos Corrup'!$AB$54="Muy Alta",'Riesgos Corrup'!$AD$54="Catastrófico"),CONCATENATE("R50C",'Riesgos Corrup'!$R$54),"")</f>
        <v/>
      </c>
      <c r="W55" s="118" t="str">
        <f>IF(AND('Riesgos Corrup'!$AB$55="Muy Alta",'Riesgos Corrup'!$AD$55="Catastrófico"),CONCATENATE("R50C",'Riesgos Corrup'!$R$55),"")</f>
        <v/>
      </c>
      <c r="X55" s="119" t="str">
        <f>IF(AND('Riesgos Corrup'!$AB$56="Muy Alta",'Riesgos Corrup'!$AD$56="Catastrófico"),CONCATENATE("R50C",'Riesgos Corrup'!$R$56),"")</f>
        <v/>
      </c>
      <c r="Y55" s="40"/>
      <c r="Z55" s="243"/>
      <c r="AA55" s="244"/>
      <c r="AB55" s="244"/>
      <c r="AC55" s="244"/>
      <c r="AD55" s="244"/>
      <c r="AE55" s="245"/>
      <c r="AF55" s="40"/>
      <c r="AG55" s="40"/>
      <c r="AH55" s="40"/>
      <c r="AI55" s="40"/>
      <c r="AJ55" s="40"/>
      <c r="AK55" s="40"/>
      <c r="AL55" s="40"/>
      <c r="AM55" s="40"/>
      <c r="AN55" s="40"/>
      <c r="AO55" s="40"/>
      <c r="AP55" s="40"/>
      <c r="AQ55" s="40"/>
      <c r="AR55" s="40"/>
      <c r="AS55" s="40"/>
      <c r="AT55" s="40"/>
      <c r="AU55" s="40"/>
      <c r="AV55" s="40"/>
      <c r="AW55" s="40"/>
      <c r="AX55" s="40"/>
      <c r="AY55" s="40"/>
      <c r="AZ55" s="40"/>
      <c r="BA55" s="40"/>
      <c r="BB55" s="40"/>
      <c r="BC55" s="40"/>
      <c r="BD55" s="40"/>
      <c r="BE55" s="40"/>
      <c r="BF55" s="40"/>
      <c r="BG55" s="40"/>
      <c r="BH55" s="40"/>
      <c r="BI55" s="40"/>
    </row>
    <row r="56" spans="1:61" ht="15" customHeight="1" x14ac:dyDescent="0.35">
      <c r="A56" s="40"/>
      <c r="B56" s="252"/>
      <c r="C56" s="253"/>
      <c r="D56" s="254"/>
      <c r="E56" s="238" t="s">
        <v>106</v>
      </c>
      <c r="F56" s="239"/>
      <c r="G56" s="239"/>
      <c r="H56" s="239"/>
      <c r="I56" s="239"/>
      <c r="J56" s="99" t="str">
        <f ca="1">IF(AND('Riesgos Corrup'!$AB$7="Alta",'Riesgos Corrup'!$AD$7="Moderado"),CONCATENATE("R1C",'Riesgos Corrup'!$R$7),"")</f>
        <v/>
      </c>
      <c r="K56" s="100" t="str">
        <f>IF(AND('Riesgos Corrup'!$AB$8="Alta",'Riesgos Corrup'!$AD$8="Moderado"),CONCATENATE("R1C",'Riesgos Corrup'!$R$8),"")</f>
        <v/>
      </c>
      <c r="L56" s="101" t="str">
        <f>IF(AND('Riesgos Corrup'!$AB$9="Alta",'Riesgos Corrup'!$AD$9="Moderado"),CONCATENATE("R1C",'Riesgos Corrup'!$R$9),"")</f>
        <v/>
      </c>
      <c r="M56" s="99" t="str">
        <f ca="1">IF(AND('Riesgos Corrup'!$AB$7="Alta",'Riesgos Corrup'!$AD$7="Moderado"),CONCATENATE("R1C",'Riesgos Corrup'!$R$7),"")</f>
        <v/>
      </c>
      <c r="N56" s="100" t="str">
        <f>IF(AND('Riesgos Corrup'!$AB$8="Alta",'Riesgos Corrup'!$AD$8="Moderado"),CONCATENATE("R1C",'Riesgos Corrup'!$R$8),"")</f>
        <v/>
      </c>
      <c r="O56" s="101" t="str">
        <f>IF(AND('Riesgos Corrup'!$AB$9="Alta",'Riesgos Corrup'!$AD$9="Moderado"),CONCATENATE("R1C",'Riesgos Corrup'!$R$9),"")</f>
        <v/>
      </c>
      <c r="P56" s="80" t="str">
        <f ca="1">IF(AND('Riesgos Corrup'!$AB$7="Alta",'Riesgos Corrup'!$AD$7="Moderado"),CONCATENATE("R1C",'Riesgos Corrup'!$R$7),"")</f>
        <v/>
      </c>
      <c r="Q56" s="81" t="str">
        <f>IF(AND('Riesgos Corrup'!$AB$8="Alta",'Riesgos Corrup'!$AD$8="Moderado"),CONCATENATE("R1C",'Riesgos Corrup'!$R$8),"")</f>
        <v/>
      </c>
      <c r="R56" s="82" t="str">
        <f>IF(AND('Riesgos Corrup'!$AB$9="Alta",'Riesgos Corrup'!$AD$9="Moderado"),CONCATENATE("R1C",'Riesgos Corrup'!$R$9),"")</f>
        <v/>
      </c>
      <c r="S56" s="80" t="str">
        <f ca="1">IF(AND('Riesgos Corrup'!$AB$7="Alta",'Riesgos Corrup'!$AD$7="Mayor"),CONCATENATE("R1C",'Riesgos Corrup'!$R$7),"")</f>
        <v/>
      </c>
      <c r="T56" s="81" t="str">
        <f>IF(AND('Riesgos Corrup'!$AB$8="Alta",'Riesgos Corrup'!$AD$8="Mayor"),CONCATENATE("R1C",'Riesgos Corrup'!$R$8),"")</f>
        <v/>
      </c>
      <c r="U56" s="82" t="str">
        <f>IF(AND('Riesgos Corrup'!$AB$9="Alta",'Riesgos Corrup'!$AD$9="Mayor"),CONCATENATE("R1C",'Riesgos Corrup'!$R$9),"")</f>
        <v/>
      </c>
      <c r="V56" s="93" t="str">
        <f ca="1">IF(AND('Riesgos Corrup'!$AB$7="Alta",'Riesgos Corrup'!$AD$7="Catastrófico"),CONCATENATE("R1C",'Riesgos Corrup'!$R$7),"")</f>
        <v/>
      </c>
      <c r="W56" s="94" t="str">
        <f>IF(AND('Riesgos Corrup'!$AB$8="Alta",'Riesgos Corrup'!$AD$8="Catastrófico"),CONCATENATE("R1C",'Riesgos Corrup'!$R$8),"")</f>
        <v/>
      </c>
      <c r="X56" s="95" t="str">
        <f>IF(AND('Riesgos Corrup'!$AB$9="Alta",'Riesgos Corrup'!$AD$9="Catastrófico"),CONCATENATE("R1C",'Riesgos Corrup'!$R$9),"")</f>
        <v/>
      </c>
      <c r="Y56" s="40"/>
      <c r="Z56" s="232" t="s">
        <v>74</v>
      </c>
      <c r="AA56" s="233"/>
      <c r="AB56" s="233"/>
      <c r="AC56" s="233"/>
      <c r="AD56" s="233"/>
      <c r="AE56" s="234"/>
      <c r="AF56" s="40"/>
      <c r="AG56" s="40"/>
      <c r="AH56" s="40"/>
      <c r="AI56" s="40"/>
      <c r="AJ56" s="40"/>
      <c r="AK56" s="40"/>
      <c r="AL56" s="40"/>
      <c r="AM56" s="40"/>
      <c r="AN56" s="40"/>
      <c r="AO56" s="40"/>
      <c r="AP56" s="40"/>
      <c r="AQ56" s="40"/>
      <c r="AR56" s="40"/>
      <c r="AS56" s="40"/>
      <c r="AT56" s="40"/>
      <c r="AU56" s="40"/>
      <c r="AV56" s="40"/>
      <c r="AW56" s="40"/>
      <c r="AX56" s="40"/>
      <c r="AY56" s="40"/>
      <c r="AZ56" s="40"/>
      <c r="BA56" s="40"/>
      <c r="BB56" s="40"/>
      <c r="BC56" s="40"/>
      <c r="BD56" s="40"/>
      <c r="BE56" s="40"/>
      <c r="BF56" s="40"/>
      <c r="BG56" s="40"/>
      <c r="BH56" s="40"/>
      <c r="BI56" s="40"/>
    </row>
    <row r="57" spans="1:61" ht="15" customHeight="1" x14ac:dyDescent="0.35">
      <c r="A57" s="40"/>
      <c r="B57" s="252"/>
      <c r="C57" s="253"/>
      <c r="D57" s="254"/>
      <c r="E57" s="226"/>
      <c r="F57" s="222"/>
      <c r="G57" s="222"/>
      <c r="H57" s="222"/>
      <c r="I57" s="222"/>
      <c r="J57" s="102" t="e">
        <f>IF(AND('Riesgos Corrup'!#REF!="Alta",'Riesgos Corrup'!#REF!="Moderado"),CONCATENATE("R2C",'Riesgos Corrup'!#REF!),"")</f>
        <v>#REF!</v>
      </c>
      <c r="K57" s="103" t="e">
        <f>IF(AND('Riesgos Corrup'!#REF!="Alta",'Riesgos Corrup'!#REF!="Moderado"),CONCATENATE("R2C",'Riesgos Corrup'!#REF!),"")</f>
        <v>#REF!</v>
      </c>
      <c r="L57" s="104" t="e">
        <f>IF(AND('Riesgos Corrup'!#REF!="Alta",'Riesgos Corrup'!#REF!="Moderado"),CONCATENATE("R2C",'Riesgos Corrup'!#REF!),"")</f>
        <v>#REF!</v>
      </c>
      <c r="M57" s="102" t="e">
        <f>IF(AND('Riesgos Corrup'!#REF!="Alta",'Riesgos Corrup'!#REF!="Moderado"),CONCATENATE("R2C",'Riesgos Corrup'!#REF!),"")</f>
        <v>#REF!</v>
      </c>
      <c r="N57" s="103" t="e">
        <f>IF(AND('Riesgos Corrup'!#REF!="Alta",'Riesgos Corrup'!#REF!="Moderado"),CONCATENATE("R2C",'Riesgos Corrup'!#REF!),"")</f>
        <v>#REF!</v>
      </c>
      <c r="O57" s="104" t="e">
        <f>IF(AND('Riesgos Corrup'!#REF!="Alta",'Riesgos Corrup'!#REF!="Moderado"),CONCATENATE("R2C",'Riesgos Corrup'!#REF!),"")</f>
        <v>#REF!</v>
      </c>
      <c r="P57" s="83" t="e">
        <f>IF(AND('Riesgos Corrup'!#REF!="Alta",'Riesgos Corrup'!#REF!="Moderado"),CONCATENATE("R2C",'Riesgos Corrup'!#REF!),"")</f>
        <v>#REF!</v>
      </c>
      <c r="Q57" s="39" t="e">
        <f>IF(AND('Riesgos Corrup'!#REF!="Alta",'Riesgos Corrup'!#REF!="Moderado"),CONCATENATE("R2C",'Riesgos Corrup'!#REF!),"")</f>
        <v>#REF!</v>
      </c>
      <c r="R57" s="84" t="e">
        <f>IF(AND('Riesgos Corrup'!#REF!="Alta",'Riesgos Corrup'!#REF!="Moderado"),CONCATENATE("R2C",'Riesgos Corrup'!#REF!),"")</f>
        <v>#REF!</v>
      </c>
      <c r="S57" s="83" t="e">
        <f>IF(AND('Riesgos Corrup'!#REF!="Alta",'Riesgos Corrup'!#REF!="Mayor"),CONCATENATE("R2C",'Riesgos Corrup'!#REF!),"")</f>
        <v>#REF!</v>
      </c>
      <c r="T57" s="39" t="e">
        <f>IF(AND('Riesgos Corrup'!#REF!="Alta",'Riesgos Corrup'!#REF!="Mayor"),CONCATENATE("R2C",'Riesgos Corrup'!#REF!),"")</f>
        <v>#REF!</v>
      </c>
      <c r="U57" s="84" t="e">
        <f>IF(AND('Riesgos Corrup'!#REF!="Alta",'Riesgos Corrup'!#REF!="Mayor"),CONCATENATE("R2C",'Riesgos Corrup'!#REF!),"")</f>
        <v>#REF!</v>
      </c>
      <c r="V57" s="96" t="e">
        <f>IF(AND('Riesgos Corrup'!#REF!="Alta",'Riesgos Corrup'!#REF!="Catastrófico"),CONCATENATE("R2C",'Riesgos Corrup'!#REF!),"")</f>
        <v>#REF!</v>
      </c>
      <c r="W57" s="97" t="e">
        <f>IF(AND('Riesgos Corrup'!#REF!="Alta",'Riesgos Corrup'!#REF!="Catastrófico"),CONCATENATE("R2C",'Riesgos Corrup'!#REF!),"")</f>
        <v>#REF!</v>
      </c>
      <c r="X57" s="98" t="e">
        <f>IF(AND('Riesgos Corrup'!#REF!="Alta",'Riesgos Corrup'!#REF!="Catastrófico"),CONCATENATE("R2C",'Riesgos Corrup'!#REF!),"")</f>
        <v>#REF!</v>
      </c>
      <c r="Y57" s="40"/>
      <c r="Z57" s="235"/>
      <c r="AA57" s="236"/>
      <c r="AB57" s="236"/>
      <c r="AC57" s="236"/>
      <c r="AD57" s="236"/>
      <c r="AE57" s="237"/>
      <c r="AF57" s="40"/>
      <c r="AG57" s="40"/>
      <c r="AH57" s="40"/>
      <c r="AI57" s="40"/>
      <c r="AJ57" s="40"/>
      <c r="AK57" s="40"/>
      <c r="AL57" s="40"/>
      <c r="AM57" s="40"/>
      <c r="AN57" s="40"/>
      <c r="AO57" s="40"/>
      <c r="AP57" s="40"/>
      <c r="AQ57" s="40"/>
      <c r="AR57" s="40"/>
      <c r="AS57" s="40"/>
      <c r="AT57" s="40"/>
      <c r="AU57" s="40"/>
      <c r="AV57" s="40"/>
      <c r="AW57" s="40"/>
      <c r="AX57" s="40"/>
      <c r="AY57" s="40"/>
      <c r="AZ57" s="40"/>
      <c r="BA57" s="40"/>
      <c r="BB57" s="40"/>
      <c r="BC57" s="40"/>
      <c r="BD57" s="40"/>
      <c r="BE57" s="40"/>
      <c r="BF57" s="40"/>
      <c r="BG57" s="40"/>
      <c r="BH57" s="40"/>
      <c r="BI57" s="40"/>
    </row>
    <row r="58" spans="1:61" ht="15" customHeight="1" x14ac:dyDescent="0.35">
      <c r="A58" s="40"/>
      <c r="B58" s="252"/>
      <c r="C58" s="253"/>
      <c r="D58" s="254"/>
      <c r="E58" s="227"/>
      <c r="F58" s="222"/>
      <c r="G58" s="222"/>
      <c r="H58" s="222"/>
      <c r="I58" s="222"/>
      <c r="J58" s="102" t="e">
        <f>IF(AND('Riesgos Corrup'!#REF!="Alta",'Riesgos Corrup'!#REF!="Moderado"),CONCATENATE("R3C",'Riesgos Corrup'!#REF!),"")</f>
        <v>#REF!</v>
      </c>
      <c r="K58" s="103" t="e">
        <f>IF(AND('Riesgos Corrup'!#REF!="Alta",'Riesgos Corrup'!#REF!="Moderado"),CONCATENATE("R3C",'Riesgos Corrup'!#REF!),"")</f>
        <v>#REF!</v>
      </c>
      <c r="L58" s="104" t="e">
        <f>IF(AND('Riesgos Corrup'!#REF!="Alta",'Riesgos Corrup'!#REF!="Moderado"),CONCATENATE("R3C",'Riesgos Corrup'!#REF!),"")</f>
        <v>#REF!</v>
      </c>
      <c r="M58" s="102" t="e">
        <f>IF(AND('Riesgos Corrup'!#REF!="Alta",'Riesgos Corrup'!#REF!="Moderado"),CONCATENATE("R3C",'Riesgos Corrup'!#REF!),"")</f>
        <v>#REF!</v>
      </c>
      <c r="N58" s="103" t="e">
        <f>IF(AND('Riesgos Corrup'!#REF!="Alta",'Riesgos Corrup'!#REF!="Moderado"),CONCATENATE("R3C",'Riesgos Corrup'!#REF!),"")</f>
        <v>#REF!</v>
      </c>
      <c r="O58" s="104" t="e">
        <f>IF(AND('Riesgos Corrup'!#REF!="Alta",'Riesgos Corrup'!#REF!="Moderado"),CONCATENATE("R3C",'Riesgos Corrup'!#REF!),"")</f>
        <v>#REF!</v>
      </c>
      <c r="P58" s="83" t="e">
        <f>IF(AND('Riesgos Corrup'!#REF!="Alta",'Riesgos Corrup'!#REF!="Moderado"),CONCATENATE("R3C",'Riesgos Corrup'!#REF!),"")</f>
        <v>#REF!</v>
      </c>
      <c r="Q58" s="39" t="e">
        <f>IF(AND('Riesgos Corrup'!#REF!="Alta",'Riesgos Corrup'!#REF!="Moderado"),CONCATENATE("R3C",'Riesgos Corrup'!#REF!),"")</f>
        <v>#REF!</v>
      </c>
      <c r="R58" s="84" t="e">
        <f>IF(AND('Riesgos Corrup'!#REF!="Alta",'Riesgos Corrup'!#REF!="Moderado"),CONCATENATE("R3C",'Riesgos Corrup'!#REF!),"")</f>
        <v>#REF!</v>
      </c>
      <c r="S58" s="83" t="e">
        <f>IF(AND('Riesgos Corrup'!#REF!="Alta",'Riesgos Corrup'!#REF!="Mayor"),CONCATENATE("R3C",'Riesgos Corrup'!#REF!),"")</f>
        <v>#REF!</v>
      </c>
      <c r="T58" s="39" t="e">
        <f>IF(AND('Riesgos Corrup'!#REF!="Alta",'Riesgos Corrup'!#REF!="Mayor"),CONCATENATE("R3C",'Riesgos Corrup'!#REF!),"")</f>
        <v>#REF!</v>
      </c>
      <c r="U58" s="84" t="e">
        <f>IF(AND('Riesgos Corrup'!#REF!="Alta",'Riesgos Corrup'!#REF!="Mayor"),CONCATENATE("R3C",'Riesgos Corrup'!#REF!),"")</f>
        <v>#REF!</v>
      </c>
      <c r="V58" s="96" t="e">
        <f>IF(AND('Riesgos Corrup'!#REF!="Alta",'Riesgos Corrup'!#REF!="Catastrófico"),CONCATENATE("R3C",'Riesgos Corrup'!#REF!),"")</f>
        <v>#REF!</v>
      </c>
      <c r="W58" s="97" t="e">
        <f>IF(AND('Riesgos Corrup'!#REF!="Alta",'Riesgos Corrup'!#REF!="Catastrófico"),CONCATENATE("R3C",'Riesgos Corrup'!#REF!),"")</f>
        <v>#REF!</v>
      </c>
      <c r="X58" s="98" t="e">
        <f>IF(AND('Riesgos Corrup'!#REF!="Alta",'Riesgos Corrup'!#REF!="Catastrófico"),CONCATENATE("R3C",'Riesgos Corrup'!#REF!),"")</f>
        <v>#REF!</v>
      </c>
      <c r="Y58" s="40"/>
      <c r="Z58" s="235"/>
      <c r="AA58" s="236"/>
      <c r="AB58" s="236"/>
      <c r="AC58" s="236"/>
      <c r="AD58" s="236"/>
      <c r="AE58" s="237"/>
      <c r="AF58" s="40"/>
      <c r="AG58" s="40"/>
      <c r="AH58" s="40"/>
      <c r="AI58" s="40"/>
      <c r="AJ58" s="40"/>
      <c r="AK58" s="40"/>
      <c r="AL58" s="40"/>
      <c r="AM58" s="40"/>
      <c r="AN58" s="40"/>
      <c r="AO58" s="40"/>
      <c r="AP58" s="40"/>
      <c r="AQ58" s="40"/>
      <c r="AR58" s="40"/>
      <c r="AS58" s="40"/>
      <c r="AT58" s="40"/>
      <c r="AU58" s="40"/>
      <c r="AV58" s="40"/>
      <c r="AW58" s="40"/>
      <c r="AX58" s="40"/>
      <c r="AY58" s="40"/>
      <c r="AZ58" s="40"/>
      <c r="BA58" s="40"/>
      <c r="BB58" s="40"/>
      <c r="BC58" s="40"/>
      <c r="BD58" s="40"/>
      <c r="BE58" s="40"/>
      <c r="BF58" s="40"/>
      <c r="BG58" s="40"/>
      <c r="BH58" s="40"/>
      <c r="BI58" s="40"/>
    </row>
    <row r="59" spans="1:61" ht="15" customHeight="1" x14ac:dyDescent="0.35">
      <c r="A59" s="40"/>
      <c r="B59" s="252"/>
      <c r="C59" s="253"/>
      <c r="D59" s="254"/>
      <c r="E59" s="227"/>
      <c r="F59" s="222"/>
      <c r="G59" s="222"/>
      <c r="H59" s="222"/>
      <c r="I59" s="222"/>
      <c r="J59" s="102" t="str">
        <f ca="1">IF(AND('Riesgos Corrup'!$AB$10="Alta",'Riesgos Corrup'!$AD$10="Moderado"),CONCATENATE("R4C",'Riesgos Corrup'!$R$10),"")</f>
        <v/>
      </c>
      <c r="K59" s="103" t="str">
        <f>IF(AND('Riesgos Corrup'!$AB$11="Alta",'Riesgos Corrup'!$AD$11="Moderado"),CONCATENATE("R4C",'Riesgos Corrup'!$R$11),"")</f>
        <v/>
      </c>
      <c r="L59" s="104" t="str">
        <f>IF(AND('Riesgos Corrup'!$AB$12="Alta",'Riesgos Corrup'!$AD$12="Moderado"),CONCATENATE("R4C",'Riesgos Corrup'!$R$12),"")</f>
        <v/>
      </c>
      <c r="M59" s="102" t="str">
        <f ca="1">IF(AND('Riesgos Corrup'!$AB$10="Alta",'Riesgos Corrup'!$AD$10="Moderado"),CONCATENATE("R4C",'Riesgos Corrup'!$R$10),"")</f>
        <v/>
      </c>
      <c r="N59" s="103" t="str">
        <f>IF(AND('Riesgos Corrup'!$AB$11="Alta",'Riesgos Corrup'!$AD$11="Moderado"),CONCATENATE("R4C",'Riesgos Corrup'!$R$11),"")</f>
        <v/>
      </c>
      <c r="O59" s="104" t="str">
        <f>IF(AND('Riesgos Corrup'!$AB$12="Alta",'Riesgos Corrup'!$AD$12="Moderado"),CONCATENATE("R4C",'Riesgos Corrup'!$R$12),"")</f>
        <v/>
      </c>
      <c r="P59" s="83" t="str">
        <f ca="1">IF(AND('Riesgos Corrup'!$AB$10="Alta",'Riesgos Corrup'!$AD$10="Moderado"),CONCATENATE("R4C",'Riesgos Corrup'!$R$10),"")</f>
        <v/>
      </c>
      <c r="Q59" s="39" t="str">
        <f>IF(AND('Riesgos Corrup'!$AB$11="Alta",'Riesgos Corrup'!$AD$11="Moderado"),CONCATENATE("R4C",'Riesgos Corrup'!$R$11),"")</f>
        <v/>
      </c>
      <c r="R59" s="84" t="str">
        <f>IF(AND('Riesgos Corrup'!$AB$12="Alta",'Riesgos Corrup'!$AD$12="Moderado"),CONCATENATE("R4C",'Riesgos Corrup'!$R$12),"")</f>
        <v/>
      </c>
      <c r="S59" s="83" t="str">
        <f ca="1">IF(AND('Riesgos Corrup'!$AB$10="Alta",'Riesgos Corrup'!$AD$10="Mayor"),CONCATENATE("R4C",'Riesgos Corrup'!$R$10),"")</f>
        <v/>
      </c>
      <c r="T59" s="39" t="str">
        <f>IF(AND('Riesgos Corrup'!$AB$11="Alta",'Riesgos Corrup'!$AD$11="Mayor"),CONCATENATE("R4C",'Riesgos Corrup'!$R$11),"")</f>
        <v/>
      </c>
      <c r="U59" s="84" t="str">
        <f>IF(AND('Riesgos Corrup'!$AB$12="Alta",'Riesgos Corrup'!$AD$12="Mayor"),CONCATENATE("R4C",'Riesgos Corrup'!$R$12),"")</f>
        <v/>
      </c>
      <c r="V59" s="96" t="str">
        <f ca="1">IF(AND('Riesgos Corrup'!$AB$10="Alta",'Riesgos Corrup'!$AD$10="Catastrófico"),CONCATENATE("R4C",'Riesgos Corrup'!$R$10),"")</f>
        <v/>
      </c>
      <c r="W59" s="97" t="str">
        <f>IF(AND('Riesgos Corrup'!$AB$11="Alta",'Riesgos Corrup'!$AD$11="Catastrófico"),CONCATENATE("R4C",'Riesgos Corrup'!$R$11),"")</f>
        <v/>
      </c>
      <c r="X59" s="98" t="str">
        <f>IF(AND('Riesgos Corrup'!$AB$12="Alta",'Riesgos Corrup'!$AD$12="Catastrófico"),CONCATENATE("R4C",'Riesgos Corrup'!$R$12),"")</f>
        <v/>
      </c>
      <c r="Y59" s="40"/>
      <c r="Z59" s="235"/>
      <c r="AA59" s="236"/>
      <c r="AB59" s="236"/>
      <c r="AC59" s="236"/>
      <c r="AD59" s="236"/>
      <c r="AE59" s="237"/>
      <c r="AF59" s="40"/>
      <c r="AG59" s="40"/>
      <c r="AH59" s="40"/>
      <c r="AI59" s="40"/>
      <c r="AJ59" s="40"/>
      <c r="AK59" s="40"/>
      <c r="AL59" s="40"/>
      <c r="AM59" s="40"/>
      <c r="AN59" s="40"/>
      <c r="AO59" s="40"/>
      <c r="AP59" s="40"/>
      <c r="AQ59" s="40"/>
      <c r="AR59" s="40"/>
      <c r="AS59" s="40"/>
      <c r="AT59" s="40"/>
      <c r="AU59" s="40"/>
      <c r="AV59" s="40"/>
      <c r="AW59" s="40"/>
      <c r="AX59" s="40"/>
      <c r="AY59" s="40"/>
      <c r="AZ59" s="40"/>
      <c r="BA59" s="40"/>
      <c r="BB59" s="40"/>
      <c r="BC59" s="40"/>
      <c r="BD59" s="40"/>
      <c r="BE59" s="40"/>
      <c r="BF59" s="40"/>
      <c r="BG59" s="40"/>
      <c r="BH59" s="40"/>
      <c r="BI59" s="40"/>
    </row>
    <row r="60" spans="1:61" ht="12" customHeight="1" x14ac:dyDescent="0.35">
      <c r="A60" s="40"/>
      <c r="B60" s="252"/>
      <c r="C60" s="253"/>
      <c r="D60" s="254"/>
      <c r="E60" s="227"/>
      <c r="F60" s="222"/>
      <c r="G60" s="222"/>
      <c r="H60" s="222"/>
      <c r="I60" s="222"/>
      <c r="J60" s="102" t="e">
        <f>IF(AND('Riesgos Corrup'!#REF!="Alta",'Riesgos Corrup'!#REF!="Moderado"),CONCATENATE("R5C",'Riesgos Corrup'!#REF!),"")</f>
        <v>#REF!</v>
      </c>
      <c r="K60" s="103" t="e">
        <f>IF(AND('Riesgos Corrup'!#REF!="Alta",'Riesgos Corrup'!#REF!="Moderado"),CONCATENATE("R5C",'Riesgos Corrup'!#REF!),"")</f>
        <v>#REF!</v>
      </c>
      <c r="L60" s="104" t="e">
        <f>IF(AND('Riesgos Corrup'!#REF!="Alta",'Riesgos Corrup'!#REF!="Moderado"),CONCATENATE("R5C",'Riesgos Corrup'!#REF!),"")</f>
        <v>#REF!</v>
      </c>
      <c r="M60" s="102" t="e">
        <f>IF(AND('Riesgos Corrup'!#REF!="Alta",'Riesgos Corrup'!#REF!="Moderado"),CONCATENATE("R5C",'Riesgos Corrup'!#REF!),"")</f>
        <v>#REF!</v>
      </c>
      <c r="N60" s="103" t="e">
        <f>IF(AND('Riesgos Corrup'!#REF!="Alta",'Riesgos Corrup'!#REF!="Moderado"),CONCATENATE("R5C",'Riesgos Corrup'!#REF!),"")</f>
        <v>#REF!</v>
      </c>
      <c r="O60" s="104" t="e">
        <f>IF(AND('Riesgos Corrup'!#REF!="Alta",'Riesgos Corrup'!#REF!="Moderado"),CONCATENATE("R5C",'Riesgos Corrup'!#REF!),"")</f>
        <v>#REF!</v>
      </c>
      <c r="P60" s="83" t="e">
        <f>IF(AND('Riesgos Corrup'!#REF!="Alta",'Riesgos Corrup'!#REF!="Moderado"),CONCATENATE("R5C",'Riesgos Corrup'!#REF!),"")</f>
        <v>#REF!</v>
      </c>
      <c r="Q60" s="39" t="e">
        <f>IF(AND('Riesgos Corrup'!#REF!="Alta",'Riesgos Corrup'!#REF!="Moderado"),CONCATENATE("R5C",'Riesgos Corrup'!#REF!),"")</f>
        <v>#REF!</v>
      </c>
      <c r="R60" s="84" t="e">
        <f>IF(AND('Riesgos Corrup'!#REF!="Alta",'Riesgos Corrup'!#REF!="Moderado"),CONCATENATE("R5C",'Riesgos Corrup'!#REF!),"")</f>
        <v>#REF!</v>
      </c>
      <c r="S60" s="83" t="e">
        <f>IF(AND('Riesgos Corrup'!#REF!="Alta",'Riesgos Corrup'!#REF!="Mayor"),CONCATENATE("R5C",'Riesgos Corrup'!#REF!),"")</f>
        <v>#REF!</v>
      </c>
      <c r="T60" s="39" t="e">
        <f>IF(AND('Riesgos Corrup'!#REF!="Alta",'Riesgos Corrup'!#REF!="Mayor"),CONCATENATE("R5C",'Riesgos Corrup'!#REF!),"")</f>
        <v>#REF!</v>
      </c>
      <c r="U60" s="84" t="e">
        <f>IF(AND('Riesgos Corrup'!#REF!="Alta",'Riesgos Corrup'!#REF!="Mayor"),CONCATENATE("R5C",'Riesgos Corrup'!#REF!),"")</f>
        <v>#REF!</v>
      </c>
      <c r="V60" s="96" t="e">
        <f>IF(AND('Riesgos Corrup'!#REF!="Alta",'Riesgos Corrup'!#REF!="Catastrófico"),CONCATENATE("R5C",'Riesgos Corrup'!#REF!),"")</f>
        <v>#REF!</v>
      </c>
      <c r="W60" s="97" t="e">
        <f>IF(AND('Riesgos Corrup'!#REF!="Alta",'Riesgos Corrup'!#REF!="Catastrófico"),CONCATENATE("R5C",'Riesgos Corrup'!#REF!),"")</f>
        <v>#REF!</v>
      </c>
      <c r="X60" s="98" t="e">
        <f>IF(AND('Riesgos Corrup'!#REF!="Alta",'Riesgos Corrup'!#REF!="Catastrófico"),CONCATENATE("R5C",'Riesgos Corrup'!#REF!),"")</f>
        <v>#REF!</v>
      </c>
      <c r="Y60" s="40"/>
      <c r="Z60" s="235"/>
      <c r="AA60" s="236"/>
      <c r="AB60" s="236"/>
      <c r="AC60" s="236"/>
      <c r="AD60" s="236"/>
      <c r="AE60" s="237"/>
      <c r="AF60" s="40"/>
      <c r="AG60" s="40"/>
      <c r="AH60" s="40"/>
      <c r="AI60" s="40"/>
      <c r="AJ60" s="40"/>
      <c r="AK60" s="40"/>
      <c r="AL60" s="40"/>
      <c r="AM60" s="40"/>
      <c r="AN60" s="40"/>
      <c r="AO60" s="40"/>
      <c r="AP60" s="40"/>
      <c r="AQ60" s="40"/>
      <c r="AR60" s="40"/>
      <c r="AS60" s="40"/>
      <c r="AT60" s="40"/>
      <c r="AU60" s="40"/>
      <c r="AV60" s="40"/>
      <c r="AW60" s="40"/>
      <c r="AX60" s="40"/>
      <c r="AY60" s="40"/>
      <c r="AZ60" s="40"/>
      <c r="BA60" s="40"/>
      <c r="BB60" s="40"/>
      <c r="BC60" s="40"/>
      <c r="BD60" s="40"/>
      <c r="BE60" s="40"/>
      <c r="BF60" s="40"/>
      <c r="BG60" s="40"/>
      <c r="BH60" s="40"/>
      <c r="BI60" s="40"/>
    </row>
    <row r="61" spans="1:61" ht="12" customHeight="1" x14ac:dyDescent="0.35">
      <c r="A61" s="40"/>
      <c r="B61" s="252"/>
      <c r="C61" s="253"/>
      <c r="D61" s="254"/>
      <c r="E61" s="227"/>
      <c r="F61" s="222"/>
      <c r="G61" s="222"/>
      <c r="H61" s="222"/>
      <c r="I61" s="222"/>
      <c r="J61" s="102" t="str">
        <f ca="1">IF(AND('Riesgos Corrup'!$AB$13="Alta",'Riesgos Corrup'!$AD$13="Moderado"),CONCATENATE("R6C",'Riesgos Corrup'!$R$13),"")</f>
        <v/>
      </c>
      <c r="K61" s="103" t="str">
        <f ca="1">IF(AND('Riesgos Corrup'!$AB$14="Alta",'Riesgos Corrup'!$AD$14="Moderado"),CONCATENATE("R6C",'Riesgos Corrup'!$R$14),"")</f>
        <v/>
      </c>
      <c r="L61" s="104" t="str">
        <f ca="1">IF(AND('Riesgos Corrup'!$AB$15="Alta",'Riesgos Corrup'!$AD$15="Moderado"),CONCATENATE("R6C",'Riesgos Corrup'!$R$15),"")</f>
        <v/>
      </c>
      <c r="M61" s="102" t="str">
        <f ca="1">IF(AND('Riesgos Corrup'!$AB$13="Alta",'Riesgos Corrup'!$AD$13="Moderado"),CONCATENATE("R6C",'Riesgos Corrup'!$R$13),"")</f>
        <v/>
      </c>
      <c r="N61" s="103" t="str">
        <f ca="1">IF(AND('Riesgos Corrup'!$AB$14="Alta",'Riesgos Corrup'!$AD$14="Moderado"),CONCATENATE("R6C",'Riesgos Corrup'!$R$14),"")</f>
        <v/>
      </c>
      <c r="O61" s="104" t="str">
        <f ca="1">IF(AND('Riesgos Corrup'!$AB$15="Alta",'Riesgos Corrup'!$AD$15="Moderado"),CONCATENATE("R6C",'Riesgos Corrup'!$R$15),"")</f>
        <v/>
      </c>
      <c r="P61" s="83" t="str">
        <f ca="1">IF(AND('Riesgos Corrup'!$AB$13="Alta",'Riesgos Corrup'!$AD$13="Moderado"),CONCATENATE("R6C",'Riesgos Corrup'!$R$13),"")</f>
        <v/>
      </c>
      <c r="Q61" s="39" t="str">
        <f ca="1">IF(AND('Riesgos Corrup'!$AB$14="Alta",'Riesgos Corrup'!$AD$14="Moderado"),CONCATENATE("R6C",'Riesgos Corrup'!$R$14),"")</f>
        <v/>
      </c>
      <c r="R61" s="84" t="str">
        <f ca="1">IF(AND('Riesgos Corrup'!$AB$15="Alta",'Riesgos Corrup'!$AD$15="Moderado"),CONCATENATE("R6C",'Riesgos Corrup'!$R$15),"")</f>
        <v/>
      </c>
      <c r="S61" s="83" t="str">
        <f ca="1">IF(AND('Riesgos Corrup'!$AB$13="Alta",'Riesgos Corrup'!$AD$13="Mayor"),CONCATENATE("R6C",'Riesgos Corrup'!$R$13),"")</f>
        <v/>
      </c>
      <c r="T61" s="39" t="str">
        <f ca="1">IF(AND('Riesgos Corrup'!$AB$14="Alta",'Riesgos Corrup'!$AD$14="Mayor"),CONCATENATE("R6C",'Riesgos Corrup'!$R$14),"")</f>
        <v/>
      </c>
      <c r="U61" s="84" t="str">
        <f ca="1">IF(AND('Riesgos Corrup'!$AB$15="Alta",'Riesgos Corrup'!$AD$15="Mayor"),CONCATENATE("R6C",'Riesgos Corrup'!$R$15),"")</f>
        <v/>
      </c>
      <c r="V61" s="96" t="str">
        <f ca="1">IF(AND('Riesgos Corrup'!$AB$13="Alta",'Riesgos Corrup'!$AD$13="Catastrófico"),CONCATENATE("R6C",'Riesgos Corrup'!$R$13),"")</f>
        <v/>
      </c>
      <c r="W61" s="97" t="str">
        <f ca="1">IF(AND('Riesgos Corrup'!$AB$14="Alta",'Riesgos Corrup'!$AD$14="Catastrófico"),CONCATENATE("R6C",'Riesgos Corrup'!$R$14),"")</f>
        <v/>
      </c>
      <c r="X61" s="98" t="str">
        <f ca="1">IF(AND('Riesgos Corrup'!$AB$15="Alta",'Riesgos Corrup'!$AD$15="Catastrófico"),CONCATENATE("R6C",'Riesgos Corrup'!$R$15),"")</f>
        <v/>
      </c>
      <c r="Y61" s="40"/>
      <c r="Z61" s="235"/>
      <c r="AA61" s="236"/>
      <c r="AB61" s="236"/>
      <c r="AC61" s="236"/>
      <c r="AD61" s="236"/>
      <c r="AE61" s="237"/>
      <c r="AF61" s="40"/>
      <c r="AG61" s="40"/>
      <c r="AH61" s="40"/>
      <c r="AI61" s="40"/>
      <c r="AJ61" s="40"/>
      <c r="AK61" s="40"/>
      <c r="AL61" s="40"/>
      <c r="AM61" s="40"/>
      <c r="AN61" s="40"/>
      <c r="AO61" s="40"/>
      <c r="AP61" s="40"/>
      <c r="AQ61" s="40"/>
      <c r="AR61" s="40"/>
      <c r="AS61" s="40"/>
      <c r="AT61" s="40"/>
      <c r="AU61" s="40"/>
      <c r="AV61" s="40"/>
      <c r="AW61" s="40"/>
      <c r="AX61" s="40"/>
      <c r="AY61" s="40"/>
      <c r="AZ61" s="40"/>
      <c r="BA61" s="40"/>
      <c r="BB61" s="40"/>
      <c r="BC61" s="40"/>
      <c r="BD61" s="40"/>
      <c r="BE61" s="40"/>
      <c r="BF61" s="40"/>
      <c r="BG61" s="40"/>
      <c r="BH61" s="40"/>
      <c r="BI61" s="40"/>
    </row>
    <row r="62" spans="1:61" ht="12" customHeight="1" x14ac:dyDescent="0.35">
      <c r="A62" s="40"/>
      <c r="B62" s="252"/>
      <c r="C62" s="253"/>
      <c r="D62" s="254"/>
      <c r="E62" s="227"/>
      <c r="F62" s="222"/>
      <c r="G62" s="222"/>
      <c r="H62" s="222"/>
      <c r="I62" s="222"/>
      <c r="J62" s="102" t="e">
        <f>IF(AND('Riesgos Corrup'!#REF!="Alta",'Riesgos Corrup'!#REF!="Moderado"),CONCATENATE("R7C",'Riesgos Corrup'!#REF!),"")</f>
        <v>#REF!</v>
      </c>
      <c r="K62" s="103" t="e">
        <f>IF(AND('Riesgos Corrup'!#REF!="Alta",'Riesgos Corrup'!#REF!="Moderado"),CONCATENATE("R7C",'Riesgos Corrup'!#REF!),"")</f>
        <v>#REF!</v>
      </c>
      <c r="L62" s="104" t="e">
        <f>IF(AND('Riesgos Corrup'!#REF!="Alta",'Riesgos Corrup'!#REF!="Moderado"),CONCATENATE("R7C",'Riesgos Corrup'!#REF!),"")</f>
        <v>#REF!</v>
      </c>
      <c r="M62" s="102" t="e">
        <f>IF(AND('Riesgos Corrup'!#REF!="Alta",'Riesgos Corrup'!#REF!="Moderado"),CONCATENATE("R7C",'Riesgos Corrup'!#REF!),"")</f>
        <v>#REF!</v>
      </c>
      <c r="N62" s="103" t="e">
        <f>IF(AND('Riesgos Corrup'!#REF!="Alta",'Riesgos Corrup'!#REF!="Moderado"),CONCATENATE("R7C",'Riesgos Corrup'!#REF!),"")</f>
        <v>#REF!</v>
      </c>
      <c r="O62" s="104" t="e">
        <f>IF(AND('Riesgos Corrup'!#REF!="Alta",'Riesgos Corrup'!#REF!="Moderado"),CONCATENATE("R7C",'Riesgos Corrup'!#REF!),"")</f>
        <v>#REF!</v>
      </c>
      <c r="P62" s="83" t="e">
        <f>IF(AND('Riesgos Corrup'!#REF!="Alta",'Riesgos Corrup'!#REF!="Moderado"),CONCATENATE("R7C",'Riesgos Corrup'!#REF!),"")</f>
        <v>#REF!</v>
      </c>
      <c r="Q62" s="39" t="e">
        <f>IF(AND('Riesgos Corrup'!#REF!="Alta",'Riesgos Corrup'!#REF!="Moderado"),CONCATENATE("R7C",'Riesgos Corrup'!#REF!),"")</f>
        <v>#REF!</v>
      </c>
      <c r="R62" s="84" t="e">
        <f>IF(AND('Riesgos Corrup'!#REF!="Alta",'Riesgos Corrup'!#REF!="Moderado"),CONCATENATE("R7C",'Riesgos Corrup'!#REF!),"")</f>
        <v>#REF!</v>
      </c>
      <c r="S62" s="83" t="e">
        <f>IF(AND('Riesgos Corrup'!#REF!="Alta",'Riesgos Corrup'!#REF!="Mayor"),CONCATENATE("R7C",'Riesgos Corrup'!#REF!),"")</f>
        <v>#REF!</v>
      </c>
      <c r="T62" s="39" t="e">
        <f>IF(AND('Riesgos Corrup'!#REF!="Alta",'Riesgos Corrup'!#REF!="Mayor"),CONCATENATE("R7C",'Riesgos Corrup'!#REF!),"")</f>
        <v>#REF!</v>
      </c>
      <c r="U62" s="84" t="e">
        <f>IF(AND('Riesgos Corrup'!#REF!="Alta",'Riesgos Corrup'!#REF!="Mayor"),CONCATENATE("R7C",'Riesgos Corrup'!#REF!),"")</f>
        <v>#REF!</v>
      </c>
      <c r="V62" s="96" t="e">
        <f>IF(AND('Riesgos Corrup'!#REF!="Alta",'Riesgos Corrup'!#REF!="Catastrófico"),CONCATENATE("R7C",'Riesgos Corrup'!#REF!),"")</f>
        <v>#REF!</v>
      </c>
      <c r="W62" s="97" t="e">
        <f>IF(AND('Riesgos Corrup'!#REF!="Alta",'Riesgos Corrup'!#REF!="Catastrófico"),CONCATENATE("R7C",'Riesgos Corrup'!#REF!),"")</f>
        <v>#REF!</v>
      </c>
      <c r="X62" s="98" t="e">
        <f>IF(AND('Riesgos Corrup'!#REF!="Alta",'Riesgos Corrup'!#REF!="Catastrófico"),CONCATENATE("R7C",'Riesgos Corrup'!#REF!),"")</f>
        <v>#REF!</v>
      </c>
      <c r="Y62" s="40"/>
      <c r="Z62" s="235"/>
      <c r="AA62" s="236"/>
      <c r="AB62" s="236"/>
      <c r="AC62" s="236"/>
      <c r="AD62" s="236"/>
      <c r="AE62" s="237"/>
      <c r="AF62" s="40"/>
      <c r="AG62" s="40"/>
      <c r="AH62" s="40"/>
      <c r="AI62" s="40"/>
      <c r="AJ62" s="40"/>
      <c r="AK62" s="40"/>
      <c r="AL62" s="40"/>
      <c r="AM62" s="40"/>
      <c r="AN62" s="40"/>
      <c r="AO62" s="40"/>
      <c r="AP62" s="40"/>
      <c r="AQ62" s="40"/>
      <c r="AR62" s="40"/>
      <c r="AS62" s="40"/>
      <c r="AT62" s="40"/>
      <c r="AU62" s="40"/>
      <c r="AV62" s="40"/>
      <c r="AW62" s="40"/>
      <c r="AX62" s="40"/>
      <c r="AY62" s="40"/>
      <c r="AZ62" s="40"/>
      <c r="BA62" s="40"/>
      <c r="BB62" s="40"/>
      <c r="BC62" s="40"/>
      <c r="BD62" s="40"/>
      <c r="BE62" s="40"/>
      <c r="BF62" s="40"/>
      <c r="BG62" s="40"/>
      <c r="BH62" s="40"/>
      <c r="BI62" s="40"/>
    </row>
    <row r="63" spans="1:61" ht="12" customHeight="1" x14ac:dyDescent="0.35">
      <c r="A63" s="40"/>
      <c r="B63" s="252"/>
      <c r="C63" s="253"/>
      <c r="D63" s="254"/>
      <c r="E63" s="227"/>
      <c r="F63" s="222"/>
      <c r="G63" s="222"/>
      <c r="H63" s="222"/>
      <c r="I63" s="222"/>
      <c r="J63" s="102" t="e">
        <f>IF(AND('Riesgos Corrup'!#REF!="Alta",'Riesgos Corrup'!#REF!="Moderado"),CONCATENATE("R8C",'Riesgos Corrup'!#REF!),"")</f>
        <v>#REF!</v>
      </c>
      <c r="K63" s="103" t="e">
        <f>IF(AND('Riesgos Corrup'!#REF!="Alta",'Riesgos Corrup'!#REF!="Moderado"),CONCATENATE("R8C",'Riesgos Corrup'!#REF!),"")</f>
        <v>#REF!</v>
      </c>
      <c r="L63" s="104" t="e">
        <f>IF(AND('Riesgos Corrup'!#REF!="Alta",'Riesgos Corrup'!#REF!="Moderado"),CONCATENATE("R8C",'Riesgos Corrup'!#REF!),"")</f>
        <v>#REF!</v>
      </c>
      <c r="M63" s="102" t="e">
        <f>IF(AND('Riesgos Corrup'!#REF!="Alta",'Riesgos Corrup'!#REF!="Moderado"),CONCATENATE("R8C",'Riesgos Corrup'!#REF!),"")</f>
        <v>#REF!</v>
      </c>
      <c r="N63" s="103" t="e">
        <f>IF(AND('Riesgos Corrup'!#REF!="Alta",'Riesgos Corrup'!#REF!="Moderado"),CONCATENATE("R8C",'Riesgos Corrup'!#REF!),"")</f>
        <v>#REF!</v>
      </c>
      <c r="O63" s="104" t="e">
        <f>IF(AND('Riesgos Corrup'!#REF!="Alta",'Riesgos Corrup'!#REF!="Moderado"),CONCATENATE("R8C",'Riesgos Corrup'!#REF!),"")</f>
        <v>#REF!</v>
      </c>
      <c r="P63" s="83" t="e">
        <f>IF(AND('Riesgos Corrup'!#REF!="Alta",'Riesgos Corrup'!#REF!="Moderado"),CONCATENATE("R8C",'Riesgos Corrup'!#REF!),"")</f>
        <v>#REF!</v>
      </c>
      <c r="Q63" s="39" t="e">
        <f>IF(AND('Riesgos Corrup'!#REF!="Alta",'Riesgos Corrup'!#REF!="Moderado"),CONCATENATE("R8C",'Riesgos Corrup'!#REF!),"")</f>
        <v>#REF!</v>
      </c>
      <c r="R63" s="84" t="e">
        <f>IF(AND('Riesgos Corrup'!#REF!="Alta",'Riesgos Corrup'!#REF!="Moderado"),CONCATENATE("R8C",'Riesgos Corrup'!#REF!),"")</f>
        <v>#REF!</v>
      </c>
      <c r="S63" s="83" t="e">
        <f>IF(AND('Riesgos Corrup'!#REF!="Alta",'Riesgos Corrup'!#REF!="Mayor"),CONCATENATE("R8C",'Riesgos Corrup'!#REF!),"")</f>
        <v>#REF!</v>
      </c>
      <c r="T63" s="39" t="e">
        <f>IF(AND('Riesgos Corrup'!#REF!="Alta",'Riesgos Corrup'!#REF!="Mayor"),CONCATENATE("R8C",'Riesgos Corrup'!#REF!),"")</f>
        <v>#REF!</v>
      </c>
      <c r="U63" s="84" t="e">
        <f>IF(AND('Riesgos Corrup'!#REF!="Alta",'Riesgos Corrup'!#REF!="Mayor"),CONCATENATE("R8C",'Riesgos Corrup'!#REF!),"")</f>
        <v>#REF!</v>
      </c>
      <c r="V63" s="96" t="e">
        <f>IF(AND('Riesgos Corrup'!#REF!="Alta",'Riesgos Corrup'!#REF!="Catastrófico"),CONCATENATE("R8C",'Riesgos Corrup'!#REF!),"")</f>
        <v>#REF!</v>
      </c>
      <c r="W63" s="97" t="e">
        <f>IF(AND('Riesgos Corrup'!#REF!="Alta",'Riesgos Corrup'!#REF!="Catastrófico"),CONCATENATE("R8C",'Riesgos Corrup'!#REF!),"")</f>
        <v>#REF!</v>
      </c>
      <c r="X63" s="98" t="e">
        <f>IF(AND('Riesgos Corrup'!#REF!="Alta",'Riesgos Corrup'!#REF!="Catastrófico"),CONCATENATE("R8C",'Riesgos Corrup'!#REF!),"")</f>
        <v>#REF!</v>
      </c>
      <c r="Y63" s="40"/>
      <c r="Z63" s="235"/>
      <c r="AA63" s="236"/>
      <c r="AB63" s="236"/>
      <c r="AC63" s="236"/>
      <c r="AD63" s="236"/>
      <c r="AE63" s="237"/>
      <c r="AF63" s="40"/>
      <c r="AG63" s="40"/>
      <c r="AH63" s="40"/>
      <c r="AI63" s="40"/>
      <c r="AJ63" s="40"/>
      <c r="AK63" s="40"/>
      <c r="AL63" s="40"/>
      <c r="AM63" s="40"/>
      <c r="AN63" s="40"/>
      <c r="AO63" s="40"/>
      <c r="AP63" s="40"/>
      <c r="AQ63" s="40"/>
      <c r="AR63" s="40"/>
      <c r="AS63" s="40"/>
      <c r="AT63" s="40"/>
      <c r="AU63" s="40"/>
      <c r="AV63" s="40"/>
      <c r="AW63" s="40"/>
      <c r="AX63" s="40"/>
      <c r="AY63" s="40"/>
      <c r="AZ63" s="40"/>
      <c r="BA63" s="40"/>
      <c r="BB63" s="40"/>
      <c r="BC63" s="40"/>
      <c r="BD63" s="40"/>
      <c r="BE63" s="40"/>
      <c r="BF63" s="40"/>
      <c r="BG63" s="40"/>
      <c r="BH63" s="40"/>
      <c r="BI63" s="40"/>
    </row>
    <row r="64" spans="1:61" ht="12" customHeight="1" x14ac:dyDescent="0.35">
      <c r="A64" s="40"/>
      <c r="B64" s="252"/>
      <c r="C64" s="253"/>
      <c r="D64" s="254"/>
      <c r="E64" s="227"/>
      <c r="F64" s="222"/>
      <c r="G64" s="222"/>
      <c r="H64" s="222"/>
      <c r="I64" s="222"/>
      <c r="J64" s="102" t="e">
        <f>IF(AND('Riesgos Corrup'!#REF!="Alta",'Riesgos Corrup'!#REF!="Moderado"),CONCATENATE("R9C",'Riesgos Corrup'!#REF!),"")</f>
        <v>#REF!</v>
      </c>
      <c r="K64" s="103" t="e">
        <f>IF(AND('Riesgos Corrup'!#REF!="Alta",'Riesgos Corrup'!#REF!="Moderado"),CONCATENATE("R9C",'Riesgos Corrup'!#REF!),"")</f>
        <v>#REF!</v>
      </c>
      <c r="L64" s="104" t="e">
        <f>IF(AND('Riesgos Corrup'!#REF!="Alta",'Riesgos Corrup'!#REF!="Moderado"),CONCATENATE("R9C",'Riesgos Corrup'!#REF!),"")</f>
        <v>#REF!</v>
      </c>
      <c r="M64" s="102" t="e">
        <f>IF(AND('Riesgos Corrup'!#REF!="Alta",'Riesgos Corrup'!#REF!="Moderado"),CONCATENATE("R9C",'Riesgos Corrup'!#REF!),"")</f>
        <v>#REF!</v>
      </c>
      <c r="N64" s="103" t="e">
        <f>IF(AND('Riesgos Corrup'!#REF!="Alta",'Riesgos Corrup'!#REF!="Moderado"),CONCATENATE("R9C",'Riesgos Corrup'!#REF!),"")</f>
        <v>#REF!</v>
      </c>
      <c r="O64" s="104" t="e">
        <f>IF(AND('Riesgos Corrup'!#REF!="Alta",'Riesgos Corrup'!#REF!="Moderado"),CONCATENATE("R9C",'Riesgos Corrup'!#REF!),"")</f>
        <v>#REF!</v>
      </c>
      <c r="P64" s="83" t="e">
        <f>IF(AND('Riesgos Corrup'!#REF!="Alta",'Riesgos Corrup'!#REF!="Moderado"),CONCATENATE("R9C",'Riesgos Corrup'!#REF!),"")</f>
        <v>#REF!</v>
      </c>
      <c r="Q64" s="39" t="e">
        <f>IF(AND('Riesgos Corrup'!#REF!="Alta",'Riesgos Corrup'!#REF!="Moderado"),CONCATENATE("R9C",'Riesgos Corrup'!#REF!),"")</f>
        <v>#REF!</v>
      </c>
      <c r="R64" s="84" t="e">
        <f>IF(AND('Riesgos Corrup'!#REF!="Alta",'Riesgos Corrup'!#REF!="Moderado"),CONCATENATE("R9C",'Riesgos Corrup'!#REF!),"")</f>
        <v>#REF!</v>
      </c>
      <c r="S64" s="83" t="e">
        <f>IF(AND('Riesgos Corrup'!#REF!="Alta",'Riesgos Corrup'!#REF!="Mayor"),CONCATENATE("R9C",'Riesgos Corrup'!#REF!),"")</f>
        <v>#REF!</v>
      </c>
      <c r="T64" s="39" t="e">
        <f>IF(AND('Riesgos Corrup'!#REF!="Alta",'Riesgos Corrup'!#REF!="Mayor"),CONCATENATE("R9C",'Riesgos Corrup'!#REF!),"")</f>
        <v>#REF!</v>
      </c>
      <c r="U64" s="84" t="e">
        <f>IF(AND('Riesgos Corrup'!#REF!="Alta",'Riesgos Corrup'!#REF!="Mayor"),CONCATENATE("R9C",'Riesgos Corrup'!#REF!),"")</f>
        <v>#REF!</v>
      </c>
      <c r="V64" s="96" t="e">
        <f>IF(AND('Riesgos Corrup'!#REF!="Alta",'Riesgos Corrup'!#REF!="Catastrófico"),CONCATENATE("R9C",'Riesgos Corrup'!#REF!),"")</f>
        <v>#REF!</v>
      </c>
      <c r="W64" s="97" t="e">
        <f>IF(AND('Riesgos Corrup'!#REF!="Alta",'Riesgos Corrup'!#REF!="Catastrófico"),CONCATENATE("R9C",'Riesgos Corrup'!#REF!),"")</f>
        <v>#REF!</v>
      </c>
      <c r="X64" s="98" t="e">
        <f>IF(AND('Riesgos Corrup'!#REF!="Alta",'Riesgos Corrup'!#REF!="Catastrófico"),CONCATENATE("R9C",'Riesgos Corrup'!#REF!),"")</f>
        <v>#REF!</v>
      </c>
      <c r="Y64" s="40"/>
      <c r="Z64" s="235"/>
      <c r="AA64" s="236"/>
      <c r="AB64" s="236"/>
      <c r="AC64" s="236"/>
      <c r="AD64" s="236"/>
      <c r="AE64" s="237"/>
      <c r="AF64" s="40"/>
      <c r="AG64" s="40"/>
      <c r="AH64" s="40"/>
      <c r="AI64" s="40"/>
      <c r="AJ64" s="40"/>
      <c r="AK64" s="40"/>
      <c r="AL64" s="40"/>
      <c r="AM64" s="40"/>
      <c r="AN64" s="40"/>
      <c r="AO64" s="40"/>
      <c r="AP64" s="40"/>
      <c r="AQ64" s="40"/>
      <c r="AR64" s="40"/>
      <c r="AS64" s="40"/>
      <c r="AT64" s="40"/>
      <c r="AU64" s="40"/>
      <c r="AV64" s="40"/>
      <c r="AW64" s="40"/>
      <c r="AX64" s="40"/>
      <c r="AY64" s="40"/>
      <c r="AZ64" s="40"/>
      <c r="BA64" s="40"/>
      <c r="BB64" s="40"/>
      <c r="BC64" s="40"/>
      <c r="BD64" s="40"/>
      <c r="BE64" s="40"/>
      <c r="BF64" s="40"/>
      <c r="BG64" s="40"/>
      <c r="BH64" s="40"/>
      <c r="BI64" s="40"/>
    </row>
    <row r="65" spans="1:61" ht="12" customHeight="1" x14ac:dyDescent="0.35">
      <c r="A65" s="40"/>
      <c r="B65" s="252"/>
      <c r="C65" s="253"/>
      <c r="D65" s="254"/>
      <c r="E65" s="227"/>
      <c r="F65" s="222"/>
      <c r="G65" s="222"/>
      <c r="H65" s="222"/>
      <c r="I65" s="222"/>
      <c r="J65" s="102" t="str">
        <f ca="1">IF(AND('Riesgos Corrup'!$AB$16="Alta",'Riesgos Corrup'!$AD$16="Moderado"),CONCATENATE("R10C",'Riesgos Corrup'!$R$16),"")</f>
        <v/>
      </c>
      <c r="K65" s="103" t="str">
        <f>IF(AND('Riesgos Corrup'!$AB$17="Alta",'Riesgos Corrup'!$AD$17="Moderado"),CONCATENATE("R10C",'Riesgos Corrup'!$R$17),"")</f>
        <v/>
      </c>
      <c r="L65" s="104" t="str">
        <f>IF(AND('Riesgos Corrup'!$AB$18="Alta",'Riesgos Corrup'!$AD$18="Moderado"),CONCATENATE("R10C",'Riesgos Corrup'!$R$18),"")</f>
        <v/>
      </c>
      <c r="M65" s="102" t="str">
        <f ca="1">IF(AND('Riesgos Corrup'!$AB$16="Alta",'Riesgos Corrup'!$AD$16="Moderado"),CONCATENATE("R10C",'Riesgos Corrup'!$R$16),"")</f>
        <v/>
      </c>
      <c r="N65" s="103" t="str">
        <f>IF(AND('Riesgos Corrup'!$AB$17="Alta",'Riesgos Corrup'!$AD$17="Moderado"),CONCATENATE("R10C",'Riesgos Corrup'!$R$17),"")</f>
        <v/>
      </c>
      <c r="O65" s="104" t="str">
        <f>IF(AND('Riesgos Corrup'!$AB$18="Alta",'Riesgos Corrup'!$AD$18="Moderado"),CONCATENATE("R10C",'Riesgos Corrup'!$R$18),"")</f>
        <v/>
      </c>
      <c r="P65" s="83" t="str">
        <f ca="1">IF(AND('Riesgos Corrup'!$AB$16="Alta",'Riesgos Corrup'!$AD$16="Moderado"),CONCATENATE("R10C",'Riesgos Corrup'!$R$16),"")</f>
        <v/>
      </c>
      <c r="Q65" s="39" t="str">
        <f>IF(AND('Riesgos Corrup'!$AB$17="Alta",'Riesgos Corrup'!$AD$17="Moderado"),CONCATENATE("R10C",'Riesgos Corrup'!$R$17),"")</f>
        <v/>
      </c>
      <c r="R65" s="84" t="str">
        <f>IF(AND('Riesgos Corrup'!$AB$18="Alta",'Riesgos Corrup'!$AD$18="Moderado"),CONCATENATE("R10C",'Riesgos Corrup'!$R$18),"")</f>
        <v/>
      </c>
      <c r="S65" s="83" t="str">
        <f ca="1">IF(AND('Riesgos Corrup'!$AB$16="Alta",'Riesgos Corrup'!$AD$16="Mayor"),CONCATENATE("R10C",'Riesgos Corrup'!$R$16),"")</f>
        <v/>
      </c>
      <c r="T65" s="39" t="str">
        <f>IF(AND('Riesgos Corrup'!$AB$17="Alta",'Riesgos Corrup'!$AD$17="Mayor"),CONCATENATE("R10C",'Riesgos Corrup'!$R$17),"")</f>
        <v/>
      </c>
      <c r="U65" s="84" t="str">
        <f>IF(AND('Riesgos Corrup'!$AB$18="Alta",'Riesgos Corrup'!$AD$18="Mayor"),CONCATENATE("R10C",'Riesgos Corrup'!$R$18),"")</f>
        <v/>
      </c>
      <c r="V65" s="96" t="str">
        <f ca="1">IF(AND('Riesgos Corrup'!$AB$16="Alta",'Riesgos Corrup'!$AD$16="Catastrófico"),CONCATENATE("R10C",'Riesgos Corrup'!$R$16),"")</f>
        <v/>
      </c>
      <c r="W65" s="97" t="str">
        <f>IF(AND('Riesgos Corrup'!$AB$17="Alta",'Riesgos Corrup'!$AD$17="Catastrófico"),CONCATENATE("R10C",'Riesgos Corrup'!$R$17),"")</f>
        <v/>
      </c>
      <c r="X65" s="98" t="str">
        <f>IF(AND('Riesgos Corrup'!$AB$18="Alta",'Riesgos Corrup'!$AD$18="Catastrófico"),CONCATENATE("R10C",'Riesgos Corrup'!$R$18),"")</f>
        <v/>
      </c>
      <c r="Y65" s="40"/>
      <c r="Z65" s="235"/>
      <c r="AA65" s="236"/>
      <c r="AB65" s="236"/>
      <c r="AC65" s="236"/>
      <c r="AD65" s="236"/>
      <c r="AE65" s="237"/>
      <c r="AF65" s="40"/>
      <c r="AG65" s="40"/>
      <c r="AH65" s="40"/>
      <c r="AI65" s="40"/>
      <c r="AJ65" s="40"/>
      <c r="AK65" s="40"/>
      <c r="AL65" s="40"/>
      <c r="AM65" s="40"/>
      <c r="AN65" s="40"/>
      <c r="AO65" s="40"/>
      <c r="AP65" s="40"/>
      <c r="AQ65" s="40"/>
      <c r="AR65" s="40"/>
      <c r="AS65" s="40"/>
      <c r="AT65" s="40"/>
      <c r="AU65" s="40"/>
      <c r="AV65" s="40"/>
      <c r="AW65" s="40"/>
      <c r="AX65" s="40"/>
      <c r="AY65" s="40"/>
      <c r="AZ65" s="40"/>
      <c r="BA65" s="40"/>
      <c r="BB65" s="40"/>
      <c r="BC65" s="40"/>
      <c r="BD65" s="40"/>
      <c r="BE65" s="40"/>
      <c r="BF65" s="40"/>
      <c r="BG65" s="40"/>
      <c r="BH65" s="40"/>
      <c r="BI65" s="40"/>
    </row>
    <row r="66" spans="1:61" ht="12" customHeight="1" x14ac:dyDescent="0.35">
      <c r="A66" s="40"/>
      <c r="B66" s="252"/>
      <c r="C66" s="253"/>
      <c r="D66" s="254"/>
      <c r="E66" s="227"/>
      <c r="F66" s="222"/>
      <c r="G66" s="222"/>
      <c r="H66" s="222"/>
      <c r="I66" s="222"/>
      <c r="J66" s="102" t="e">
        <f>IF(AND('Riesgos Corrup'!#REF!="Alta",'Riesgos Corrup'!#REF!="Moderado"),CONCATENATE("R11C",'Riesgos Corrup'!#REF!),"")</f>
        <v>#REF!</v>
      </c>
      <c r="K66" s="103" t="e">
        <f>IF(AND('Riesgos Corrup'!#REF!="Alta",'Riesgos Corrup'!#REF!="Moderado"),CONCATENATE("R11C",'Riesgos Corrup'!#REF!),"")</f>
        <v>#REF!</v>
      </c>
      <c r="L66" s="104" t="e">
        <f>IF(AND('Riesgos Corrup'!#REF!="Alta",'Riesgos Corrup'!#REF!="Moderado"),CONCATENATE("R11C",'Riesgos Corrup'!#REF!),"")</f>
        <v>#REF!</v>
      </c>
      <c r="M66" s="102" t="e">
        <f>IF(AND('Riesgos Corrup'!#REF!="Alta",'Riesgos Corrup'!#REF!="Moderado"),CONCATENATE("R11C",'Riesgos Corrup'!#REF!),"")</f>
        <v>#REF!</v>
      </c>
      <c r="N66" s="103" t="e">
        <f>IF(AND('Riesgos Corrup'!#REF!="Alta",'Riesgos Corrup'!#REF!="Moderado"),CONCATENATE("R11C",'Riesgos Corrup'!#REF!),"")</f>
        <v>#REF!</v>
      </c>
      <c r="O66" s="104" t="e">
        <f>IF(AND('Riesgos Corrup'!#REF!="Alta",'Riesgos Corrup'!#REF!="Moderado"),CONCATENATE("R11C",'Riesgos Corrup'!#REF!),"")</f>
        <v>#REF!</v>
      </c>
      <c r="P66" s="83" t="e">
        <f>IF(AND('Riesgos Corrup'!#REF!="Alta",'Riesgos Corrup'!#REF!="Moderado"),CONCATENATE("R11C",'Riesgos Corrup'!#REF!),"")</f>
        <v>#REF!</v>
      </c>
      <c r="Q66" s="39" t="e">
        <f>IF(AND('Riesgos Corrup'!#REF!="Alta",'Riesgos Corrup'!#REF!="Moderado"),CONCATENATE("R11C",'Riesgos Corrup'!#REF!),"")</f>
        <v>#REF!</v>
      </c>
      <c r="R66" s="84" t="e">
        <f>IF(AND('Riesgos Corrup'!#REF!="Alta",'Riesgos Corrup'!#REF!="Moderado"),CONCATENATE("R11C",'Riesgos Corrup'!#REF!),"")</f>
        <v>#REF!</v>
      </c>
      <c r="S66" s="83" t="e">
        <f>IF(AND('Riesgos Corrup'!#REF!="Alta",'Riesgos Corrup'!#REF!="Mayor"),CONCATENATE("R11C",'Riesgos Corrup'!#REF!),"")</f>
        <v>#REF!</v>
      </c>
      <c r="T66" s="39" t="e">
        <f>IF(AND('Riesgos Corrup'!#REF!="Alta",'Riesgos Corrup'!#REF!="Mayor"),CONCATENATE("R11C",'Riesgos Corrup'!#REF!),"")</f>
        <v>#REF!</v>
      </c>
      <c r="U66" s="84" t="e">
        <f>IF(AND('Riesgos Corrup'!#REF!="Alta",'Riesgos Corrup'!#REF!="Mayor"),CONCATENATE("R11C",'Riesgos Corrup'!#REF!),"")</f>
        <v>#REF!</v>
      </c>
      <c r="V66" s="96" t="e">
        <f>IF(AND('Riesgos Corrup'!#REF!="Alta",'Riesgos Corrup'!#REF!="Catastrófico"),CONCATENATE("R11C",'Riesgos Corrup'!#REF!),"")</f>
        <v>#REF!</v>
      </c>
      <c r="W66" s="97" t="e">
        <f>IF(AND('Riesgos Corrup'!#REF!="Alta",'Riesgos Corrup'!#REF!="Catastrófico"),CONCATENATE("R11C",'Riesgos Corrup'!#REF!),"")</f>
        <v>#REF!</v>
      </c>
      <c r="X66" s="98" t="e">
        <f>IF(AND('Riesgos Corrup'!#REF!="Alta",'Riesgos Corrup'!#REF!="Catastrófico"),CONCATENATE("R11C",'Riesgos Corrup'!#REF!),"")</f>
        <v>#REF!</v>
      </c>
      <c r="Y66" s="40"/>
      <c r="Z66" s="235"/>
      <c r="AA66" s="236"/>
      <c r="AB66" s="236"/>
      <c r="AC66" s="236"/>
      <c r="AD66" s="236"/>
      <c r="AE66" s="237"/>
      <c r="AF66" s="40"/>
      <c r="AG66" s="40"/>
      <c r="AH66" s="40"/>
      <c r="AI66" s="40"/>
      <c r="AJ66" s="40"/>
      <c r="AK66" s="40"/>
      <c r="AL66" s="40"/>
      <c r="AM66" s="40"/>
      <c r="AN66" s="40"/>
      <c r="AO66" s="40"/>
      <c r="AP66" s="40"/>
      <c r="AQ66" s="40"/>
      <c r="AR66" s="40"/>
      <c r="AS66" s="40"/>
      <c r="AT66" s="40"/>
      <c r="AU66" s="40"/>
      <c r="AV66" s="40"/>
      <c r="AW66" s="40"/>
      <c r="AX66" s="40"/>
      <c r="AY66" s="40"/>
      <c r="AZ66" s="40"/>
      <c r="BA66" s="40"/>
      <c r="BB66" s="40"/>
      <c r="BC66" s="40"/>
      <c r="BD66" s="40"/>
      <c r="BE66" s="40"/>
      <c r="BF66" s="40"/>
      <c r="BG66" s="40"/>
      <c r="BH66" s="40"/>
      <c r="BI66" s="40"/>
    </row>
    <row r="67" spans="1:61" ht="12" customHeight="1" x14ac:dyDescent="0.35">
      <c r="A67" s="40"/>
      <c r="B67" s="252"/>
      <c r="C67" s="253"/>
      <c r="D67" s="254"/>
      <c r="E67" s="227"/>
      <c r="F67" s="222"/>
      <c r="G67" s="222"/>
      <c r="H67" s="222"/>
      <c r="I67" s="222"/>
      <c r="J67" s="102" t="e">
        <f>IF(AND('Riesgos Corrup'!#REF!="Alta",'Riesgos Corrup'!#REF!="Moderado"),CONCATENATE("R12C",'Riesgos Corrup'!#REF!),"")</f>
        <v>#REF!</v>
      </c>
      <c r="K67" s="103" t="e">
        <f>IF(AND('Riesgos Corrup'!#REF!="Alta",'Riesgos Corrup'!#REF!="Moderado"),CONCATENATE("R12C",'Riesgos Corrup'!#REF!),"")</f>
        <v>#REF!</v>
      </c>
      <c r="L67" s="104" t="e">
        <f>IF(AND('Riesgos Corrup'!#REF!="Alta",'Riesgos Corrup'!#REF!="Moderado"),CONCATENATE("R12C",'Riesgos Corrup'!#REF!),"")</f>
        <v>#REF!</v>
      </c>
      <c r="M67" s="102" t="e">
        <f>IF(AND('Riesgos Corrup'!#REF!="Alta",'Riesgos Corrup'!#REF!="Moderado"),CONCATENATE("R12C",'Riesgos Corrup'!#REF!),"")</f>
        <v>#REF!</v>
      </c>
      <c r="N67" s="103" t="e">
        <f>IF(AND('Riesgos Corrup'!#REF!="Alta",'Riesgos Corrup'!#REF!="Moderado"),CONCATENATE("R12C",'Riesgos Corrup'!#REF!),"")</f>
        <v>#REF!</v>
      </c>
      <c r="O67" s="104" t="e">
        <f>IF(AND('Riesgos Corrup'!#REF!="Alta",'Riesgos Corrup'!#REF!="Moderado"),CONCATENATE("R12C",'Riesgos Corrup'!#REF!),"")</f>
        <v>#REF!</v>
      </c>
      <c r="P67" s="83" t="e">
        <f>IF(AND('Riesgos Corrup'!#REF!="Alta",'Riesgos Corrup'!#REF!="Moderado"),CONCATENATE("R12C",'Riesgos Corrup'!#REF!),"")</f>
        <v>#REF!</v>
      </c>
      <c r="Q67" s="39" t="e">
        <f>IF(AND('Riesgos Corrup'!#REF!="Alta",'Riesgos Corrup'!#REF!="Moderado"),CONCATENATE("R12C",'Riesgos Corrup'!#REF!),"")</f>
        <v>#REF!</v>
      </c>
      <c r="R67" s="84" t="e">
        <f>IF(AND('Riesgos Corrup'!#REF!="Alta",'Riesgos Corrup'!#REF!="Moderado"),CONCATENATE("R12C",'Riesgos Corrup'!#REF!),"")</f>
        <v>#REF!</v>
      </c>
      <c r="S67" s="83" t="e">
        <f>IF(AND('Riesgos Corrup'!#REF!="Alta",'Riesgos Corrup'!#REF!="Mayor"),CONCATENATE("R12C",'Riesgos Corrup'!#REF!),"")</f>
        <v>#REF!</v>
      </c>
      <c r="T67" s="39" t="e">
        <f>IF(AND('Riesgos Corrup'!#REF!="Alta",'Riesgos Corrup'!#REF!="Mayor"),CONCATENATE("R12C",'Riesgos Corrup'!#REF!),"")</f>
        <v>#REF!</v>
      </c>
      <c r="U67" s="84" t="e">
        <f>IF(AND('Riesgos Corrup'!#REF!="Alta",'Riesgos Corrup'!#REF!="Mayor"),CONCATENATE("R12C",'Riesgos Corrup'!#REF!),"")</f>
        <v>#REF!</v>
      </c>
      <c r="V67" s="96" t="e">
        <f>IF(AND('Riesgos Corrup'!#REF!="Alta",'Riesgos Corrup'!#REF!="Catastrófico"),CONCATENATE("R12C",'Riesgos Corrup'!#REF!),"")</f>
        <v>#REF!</v>
      </c>
      <c r="W67" s="97" t="e">
        <f>IF(AND('Riesgos Corrup'!#REF!="Alta",'Riesgos Corrup'!#REF!="Catastrófico"),CONCATENATE("R12C",'Riesgos Corrup'!#REF!),"")</f>
        <v>#REF!</v>
      </c>
      <c r="X67" s="98" t="e">
        <f>IF(AND('Riesgos Corrup'!#REF!="Alta",'Riesgos Corrup'!#REF!="Catastrófico"),CONCATENATE("R12C",'Riesgos Corrup'!#REF!),"")</f>
        <v>#REF!</v>
      </c>
      <c r="Y67" s="40"/>
      <c r="Z67" s="235"/>
      <c r="AA67" s="236"/>
      <c r="AB67" s="236"/>
      <c r="AC67" s="236"/>
      <c r="AD67" s="236"/>
      <c r="AE67" s="237"/>
      <c r="AF67" s="40"/>
      <c r="AG67" s="40"/>
      <c r="AH67" s="40"/>
      <c r="AI67" s="40"/>
      <c r="AJ67" s="40"/>
      <c r="AK67" s="40"/>
      <c r="AL67" s="40"/>
      <c r="AM67" s="40"/>
      <c r="AN67" s="40"/>
      <c r="AO67" s="40"/>
      <c r="AP67" s="40"/>
      <c r="AQ67" s="40"/>
      <c r="AR67" s="40"/>
      <c r="AS67" s="40"/>
      <c r="AT67" s="40"/>
      <c r="AU67" s="40"/>
      <c r="AV67" s="40"/>
      <c r="AW67" s="40"/>
      <c r="AX67" s="40"/>
      <c r="AY67" s="40"/>
      <c r="AZ67" s="40"/>
      <c r="BA67" s="40"/>
      <c r="BB67" s="40"/>
      <c r="BC67" s="40"/>
      <c r="BD67" s="40"/>
      <c r="BE67" s="40"/>
      <c r="BF67" s="40"/>
      <c r="BG67" s="40"/>
      <c r="BH67" s="40"/>
      <c r="BI67" s="40"/>
    </row>
    <row r="68" spans="1:61" ht="12" customHeight="1" x14ac:dyDescent="0.35">
      <c r="A68" s="40"/>
      <c r="B68" s="252"/>
      <c r="C68" s="253"/>
      <c r="D68" s="254"/>
      <c r="E68" s="227"/>
      <c r="F68" s="222"/>
      <c r="G68" s="222"/>
      <c r="H68" s="222"/>
      <c r="I68" s="222"/>
      <c r="J68" s="102" t="e">
        <f>IF(AND('Riesgos Corrup'!#REF!="Alta",'Riesgos Corrup'!#REF!="Moderado"),CONCATENATE("R13C",'Riesgos Corrup'!#REF!),"")</f>
        <v>#REF!</v>
      </c>
      <c r="K68" s="103" t="e">
        <f>IF(AND('Riesgos Corrup'!#REF!="Alta",'Riesgos Corrup'!#REF!="Moderado"),CONCATENATE("R13C",'Riesgos Corrup'!#REF!),"")</f>
        <v>#REF!</v>
      </c>
      <c r="L68" s="104" t="e">
        <f>IF(AND('Riesgos Corrup'!#REF!="Alta",'Riesgos Corrup'!#REF!="Moderado"),CONCATENATE("R13C",'Riesgos Corrup'!#REF!),"")</f>
        <v>#REF!</v>
      </c>
      <c r="M68" s="102" t="e">
        <f>IF(AND('Riesgos Corrup'!#REF!="Alta",'Riesgos Corrup'!#REF!="Moderado"),CONCATENATE("R13C",'Riesgos Corrup'!#REF!),"")</f>
        <v>#REF!</v>
      </c>
      <c r="N68" s="103" t="e">
        <f>IF(AND('Riesgos Corrup'!#REF!="Alta",'Riesgos Corrup'!#REF!="Moderado"),CONCATENATE("R13C",'Riesgos Corrup'!#REF!),"")</f>
        <v>#REF!</v>
      </c>
      <c r="O68" s="104" t="e">
        <f>IF(AND('Riesgos Corrup'!#REF!="Alta",'Riesgos Corrup'!#REF!="Moderado"),CONCATENATE("R13C",'Riesgos Corrup'!#REF!),"")</f>
        <v>#REF!</v>
      </c>
      <c r="P68" s="83" t="e">
        <f>IF(AND('Riesgos Corrup'!#REF!="Alta",'Riesgos Corrup'!#REF!="Moderado"),CONCATENATE("R13C",'Riesgos Corrup'!#REF!),"")</f>
        <v>#REF!</v>
      </c>
      <c r="Q68" s="39" t="e">
        <f>IF(AND('Riesgos Corrup'!#REF!="Alta",'Riesgos Corrup'!#REF!="Moderado"),CONCATENATE("R13C",'Riesgos Corrup'!#REF!),"")</f>
        <v>#REF!</v>
      </c>
      <c r="R68" s="84" t="e">
        <f>IF(AND('Riesgos Corrup'!#REF!="Alta",'Riesgos Corrup'!#REF!="Moderado"),CONCATENATE("R13C",'Riesgos Corrup'!#REF!),"")</f>
        <v>#REF!</v>
      </c>
      <c r="S68" s="83" t="e">
        <f>IF(AND('Riesgos Corrup'!#REF!="Alta",'Riesgos Corrup'!#REF!="Mayor"),CONCATENATE("R13C",'Riesgos Corrup'!#REF!),"")</f>
        <v>#REF!</v>
      </c>
      <c r="T68" s="39" t="e">
        <f>IF(AND('Riesgos Corrup'!#REF!="Alta",'Riesgos Corrup'!#REF!="Mayor"),CONCATENATE("R13C",'Riesgos Corrup'!#REF!),"")</f>
        <v>#REF!</v>
      </c>
      <c r="U68" s="84" t="e">
        <f>IF(AND('Riesgos Corrup'!#REF!="Alta",'Riesgos Corrup'!#REF!="Mayor"),CONCATENATE("R13C",'Riesgos Corrup'!#REF!),"")</f>
        <v>#REF!</v>
      </c>
      <c r="V68" s="96" t="e">
        <f>IF(AND('Riesgos Corrup'!#REF!="Alta",'Riesgos Corrup'!#REF!="Catastrófico"),CONCATENATE("R13C",'Riesgos Corrup'!#REF!),"")</f>
        <v>#REF!</v>
      </c>
      <c r="W68" s="97" t="e">
        <f>IF(AND('Riesgos Corrup'!#REF!="Alta",'Riesgos Corrup'!#REF!="Catastrófico"),CONCATENATE("R13C",'Riesgos Corrup'!#REF!),"")</f>
        <v>#REF!</v>
      </c>
      <c r="X68" s="98" t="e">
        <f>IF(AND('Riesgos Corrup'!#REF!="Alta",'Riesgos Corrup'!#REF!="Catastrófico"),CONCATENATE("R13C",'Riesgos Corrup'!#REF!),"")</f>
        <v>#REF!</v>
      </c>
      <c r="Y68" s="40"/>
      <c r="Z68" s="235"/>
      <c r="AA68" s="236"/>
      <c r="AB68" s="236"/>
      <c r="AC68" s="236"/>
      <c r="AD68" s="236"/>
      <c r="AE68" s="237"/>
      <c r="AF68" s="40"/>
      <c r="AG68" s="40"/>
      <c r="AH68" s="40"/>
      <c r="AI68" s="40"/>
      <c r="AJ68" s="40"/>
      <c r="AK68" s="40"/>
      <c r="AL68" s="40"/>
      <c r="AM68" s="40"/>
      <c r="AN68" s="40"/>
      <c r="AO68" s="40"/>
      <c r="AP68" s="40"/>
      <c r="AQ68" s="40"/>
      <c r="AR68" s="40"/>
      <c r="AS68" s="40"/>
      <c r="AT68" s="40"/>
      <c r="AU68" s="40"/>
      <c r="AV68" s="40"/>
      <c r="AW68" s="40"/>
      <c r="AX68" s="40"/>
      <c r="AY68" s="40"/>
      <c r="AZ68" s="40"/>
      <c r="BA68" s="40"/>
      <c r="BB68" s="40"/>
      <c r="BC68" s="40"/>
      <c r="BD68" s="40"/>
      <c r="BE68" s="40"/>
      <c r="BF68" s="40"/>
      <c r="BG68" s="40"/>
      <c r="BH68" s="40"/>
      <c r="BI68" s="40"/>
    </row>
    <row r="69" spans="1:61" ht="12" customHeight="1" x14ac:dyDescent="0.35">
      <c r="A69" s="40"/>
      <c r="B69" s="252"/>
      <c r="C69" s="253"/>
      <c r="D69" s="254"/>
      <c r="E69" s="227"/>
      <c r="F69" s="222"/>
      <c r="G69" s="222"/>
      <c r="H69" s="222"/>
      <c r="I69" s="222"/>
      <c r="J69" s="102" t="str">
        <f ca="1">IF(AND('Riesgos Corrup'!$AB$19="Alta",'Riesgos Corrup'!$AD$19="Moderado"),CONCATENATE("R14C",'Riesgos Corrup'!$R$19),"")</f>
        <v/>
      </c>
      <c r="K69" s="103" t="str">
        <f>IF(AND('Riesgos Corrup'!$AB$20="Alta",'Riesgos Corrup'!$AD$20="Moderado"),CONCATENATE("R14C",'Riesgos Corrup'!$R$20),"")</f>
        <v/>
      </c>
      <c r="L69" s="104" t="str">
        <f>IF(AND('Riesgos Corrup'!$AB$21="Alta",'Riesgos Corrup'!$AD$21="Moderado"),CONCATENATE("R14C",'Riesgos Corrup'!$R$21),"")</f>
        <v/>
      </c>
      <c r="M69" s="102" t="str">
        <f ca="1">IF(AND('Riesgos Corrup'!$AB$19="Alta",'Riesgos Corrup'!$AD$19="Moderado"),CONCATENATE("R14C",'Riesgos Corrup'!$R$19),"")</f>
        <v/>
      </c>
      <c r="N69" s="103" t="str">
        <f>IF(AND('Riesgos Corrup'!$AB$20="Alta",'Riesgos Corrup'!$AD$20="Moderado"),CONCATENATE("R14C",'Riesgos Corrup'!$R$20),"")</f>
        <v/>
      </c>
      <c r="O69" s="104" t="str">
        <f>IF(AND('Riesgos Corrup'!$AB$21="Alta",'Riesgos Corrup'!$AD$21="Moderado"),CONCATENATE("R14C",'Riesgos Corrup'!$R$21),"")</f>
        <v/>
      </c>
      <c r="P69" s="83" t="str">
        <f ca="1">IF(AND('Riesgos Corrup'!$AB$19="Alta",'Riesgos Corrup'!$AD$19="Moderado"),CONCATENATE("R14C",'Riesgos Corrup'!$R$19),"")</f>
        <v/>
      </c>
      <c r="Q69" s="39" t="str">
        <f>IF(AND('Riesgos Corrup'!$AB$20="Alta",'Riesgos Corrup'!$AD$20="Moderado"),CONCATENATE("R14C",'Riesgos Corrup'!$R$20),"")</f>
        <v/>
      </c>
      <c r="R69" s="84" t="str">
        <f>IF(AND('Riesgos Corrup'!$AB$21="Alta",'Riesgos Corrup'!$AD$21="Moderado"),CONCATENATE("R14C",'Riesgos Corrup'!$R$21),"")</f>
        <v/>
      </c>
      <c r="S69" s="83" t="str">
        <f ca="1">IF(AND('Riesgos Corrup'!$AB$19="Alta",'Riesgos Corrup'!$AD$19="Mayor"),CONCATENATE("R14C",'Riesgos Corrup'!$R$19),"")</f>
        <v/>
      </c>
      <c r="T69" s="39" t="str">
        <f>IF(AND('Riesgos Corrup'!$AB$20="Alta",'Riesgos Corrup'!$AD$20="Mayor"),CONCATENATE("R14C",'Riesgos Corrup'!$R$20),"")</f>
        <v/>
      </c>
      <c r="U69" s="84" t="str">
        <f>IF(AND('Riesgos Corrup'!$AB$21="Alta",'Riesgos Corrup'!$AD$21="Mayor"),CONCATENATE("R14C",'Riesgos Corrup'!$R$21),"")</f>
        <v/>
      </c>
      <c r="V69" s="96" t="str">
        <f ca="1">IF(AND('Riesgos Corrup'!$AB$19="Alta",'Riesgos Corrup'!$AD$19="Catastrófico"),CONCATENATE("R14C",'Riesgos Corrup'!$R$19),"")</f>
        <v/>
      </c>
      <c r="W69" s="97" t="str">
        <f>IF(AND('Riesgos Corrup'!$AB$20="Alta",'Riesgos Corrup'!$AD$20="Catastrófico"),CONCATENATE("R14C",'Riesgos Corrup'!$R$20),"")</f>
        <v/>
      </c>
      <c r="X69" s="98" t="str">
        <f>IF(AND('Riesgos Corrup'!$AB$21="Alta",'Riesgos Corrup'!$AD$21="Catastrófico"),CONCATENATE("R14C",'Riesgos Corrup'!$R$21),"")</f>
        <v/>
      </c>
      <c r="Y69" s="40"/>
      <c r="Z69" s="235"/>
      <c r="AA69" s="236"/>
      <c r="AB69" s="236"/>
      <c r="AC69" s="236"/>
      <c r="AD69" s="236"/>
      <c r="AE69" s="237"/>
      <c r="AF69" s="40"/>
      <c r="AG69" s="40"/>
      <c r="AH69" s="40"/>
      <c r="AI69" s="40"/>
      <c r="AJ69" s="40"/>
      <c r="AK69" s="40"/>
      <c r="AL69" s="40"/>
      <c r="AM69" s="40"/>
      <c r="AN69" s="40"/>
      <c r="AO69" s="40"/>
      <c r="AP69" s="40"/>
      <c r="AQ69" s="40"/>
      <c r="AR69" s="40"/>
      <c r="AS69" s="40"/>
      <c r="AT69" s="40"/>
      <c r="AU69" s="40"/>
      <c r="AV69" s="40"/>
      <c r="AW69" s="40"/>
      <c r="AX69" s="40"/>
      <c r="AY69" s="40"/>
      <c r="AZ69" s="40"/>
      <c r="BA69" s="40"/>
      <c r="BB69" s="40"/>
      <c r="BC69" s="40"/>
      <c r="BD69" s="40"/>
      <c r="BE69" s="40"/>
      <c r="BF69" s="40"/>
      <c r="BG69" s="40"/>
      <c r="BH69" s="40"/>
      <c r="BI69" s="40"/>
    </row>
    <row r="70" spans="1:61" ht="15" customHeight="1" x14ac:dyDescent="0.35">
      <c r="A70" s="40"/>
      <c r="B70" s="252"/>
      <c r="C70" s="253"/>
      <c r="D70" s="254"/>
      <c r="E70" s="227"/>
      <c r="F70" s="222"/>
      <c r="G70" s="222"/>
      <c r="H70" s="222"/>
      <c r="I70" s="222"/>
      <c r="J70" s="102" t="e">
        <f>IF(AND('Riesgos Corrup'!#REF!="Alta",'Riesgos Corrup'!#REF!="Moderado"),CONCATENATE("R15C",'Riesgos Corrup'!#REF!),"")</f>
        <v>#REF!</v>
      </c>
      <c r="K70" s="103" t="e">
        <f>IF(AND('Riesgos Corrup'!#REF!="Alta",'Riesgos Corrup'!#REF!="Moderado"),CONCATENATE("R15C",'Riesgos Corrup'!#REF!),"")</f>
        <v>#REF!</v>
      </c>
      <c r="L70" s="104" t="e">
        <f>IF(AND('Riesgos Corrup'!#REF!="Alta",'Riesgos Corrup'!#REF!="Moderado"),CONCATENATE("R15C",'Riesgos Corrup'!#REF!),"")</f>
        <v>#REF!</v>
      </c>
      <c r="M70" s="102" t="e">
        <f>IF(AND('Riesgos Corrup'!#REF!="Alta",'Riesgos Corrup'!#REF!="Moderado"),CONCATENATE("R15C",'Riesgos Corrup'!#REF!),"")</f>
        <v>#REF!</v>
      </c>
      <c r="N70" s="103" t="e">
        <f>IF(AND('Riesgos Corrup'!#REF!="Alta",'Riesgos Corrup'!#REF!="Moderado"),CONCATENATE("R15C",'Riesgos Corrup'!#REF!),"")</f>
        <v>#REF!</v>
      </c>
      <c r="O70" s="104" t="e">
        <f>IF(AND('Riesgos Corrup'!#REF!="Alta",'Riesgos Corrup'!#REF!="Moderado"),CONCATENATE("R15C",'Riesgos Corrup'!#REF!),"")</f>
        <v>#REF!</v>
      </c>
      <c r="P70" s="83" t="e">
        <f>IF(AND('Riesgos Corrup'!#REF!="Alta",'Riesgos Corrup'!#REF!="Moderado"),CONCATENATE("R15C",'Riesgos Corrup'!#REF!),"")</f>
        <v>#REF!</v>
      </c>
      <c r="Q70" s="39" t="e">
        <f>IF(AND('Riesgos Corrup'!#REF!="Alta",'Riesgos Corrup'!#REF!="Moderado"),CONCATENATE("R15C",'Riesgos Corrup'!#REF!),"")</f>
        <v>#REF!</v>
      </c>
      <c r="R70" s="84" t="e">
        <f>IF(AND('Riesgos Corrup'!#REF!="Alta",'Riesgos Corrup'!#REF!="Moderado"),CONCATENATE("R15C",'Riesgos Corrup'!#REF!),"")</f>
        <v>#REF!</v>
      </c>
      <c r="S70" s="83" t="e">
        <f>IF(AND('Riesgos Corrup'!#REF!="Alta",'Riesgos Corrup'!#REF!="Mayor"),CONCATENATE("R15C",'Riesgos Corrup'!#REF!),"")</f>
        <v>#REF!</v>
      </c>
      <c r="T70" s="39" t="e">
        <f>IF(AND('Riesgos Corrup'!#REF!="Alta",'Riesgos Corrup'!#REF!="Mayor"),CONCATENATE("R15C",'Riesgos Corrup'!#REF!),"")</f>
        <v>#REF!</v>
      </c>
      <c r="U70" s="84" t="e">
        <f>IF(AND('Riesgos Corrup'!#REF!="Alta",'Riesgos Corrup'!#REF!="Mayor"),CONCATENATE("R15C",'Riesgos Corrup'!#REF!),"")</f>
        <v>#REF!</v>
      </c>
      <c r="V70" s="96" t="e">
        <f>IF(AND('Riesgos Corrup'!#REF!="Alta",'Riesgos Corrup'!#REF!="Catastrófico"),CONCATENATE("R15C",'Riesgos Corrup'!#REF!),"")</f>
        <v>#REF!</v>
      </c>
      <c r="W70" s="97" t="e">
        <f>IF(AND('Riesgos Corrup'!#REF!="Alta",'Riesgos Corrup'!#REF!="Catastrófico"),CONCATENATE("R15C",'Riesgos Corrup'!#REF!),"")</f>
        <v>#REF!</v>
      </c>
      <c r="X70" s="98" t="e">
        <f>IF(AND('Riesgos Corrup'!#REF!="Alta",'Riesgos Corrup'!#REF!="Catastrófico"),CONCATENATE("R15C",'Riesgos Corrup'!#REF!),"")</f>
        <v>#REF!</v>
      </c>
      <c r="Y70" s="40"/>
      <c r="Z70" s="235"/>
      <c r="AA70" s="236"/>
      <c r="AB70" s="236"/>
      <c r="AC70" s="236"/>
      <c r="AD70" s="236"/>
      <c r="AE70" s="237"/>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row>
    <row r="71" spans="1:61" ht="15" customHeight="1" x14ac:dyDescent="0.35">
      <c r="A71" s="40"/>
      <c r="B71" s="252"/>
      <c r="C71" s="253"/>
      <c r="D71" s="254"/>
      <c r="E71" s="227"/>
      <c r="F71" s="222"/>
      <c r="G71" s="222"/>
      <c r="H71" s="222"/>
      <c r="I71" s="222"/>
      <c r="J71" s="102" t="e">
        <f>IF(AND('Riesgos Corrup'!#REF!="Alta",'Riesgos Corrup'!#REF!="Moderado"),CONCATENATE("R16C",'Riesgos Corrup'!#REF!),"")</f>
        <v>#REF!</v>
      </c>
      <c r="K71" s="103" t="e">
        <f>IF(AND('Riesgos Corrup'!#REF!="Alta",'Riesgos Corrup'!#REF!="Moderado"),CONCATENATE("R16C",'Riesgos Corrup'!#REF!),"")</f>
        <v>#REF!</v>
      </c>
      <c r="L71" s="104" t="e">
        <f>IF(AND('Riesgos Corrup'!#REF!="Alta",'Riesgos Corrup'!#REF!="Moderado"),CONCATENATE("R16C",'Riesgos Corrup'!#REF!),"")</f>
        <v>#REF!</v>
      </c>
      <c r="M71" s="102" t="e">
        <f>IF(AND('Riesgos Corrup'!#REF!="Alta",'Riesgos Corrup'!#REF!="Moderado"),CONCATENATE("R16C",'Riesgos Corrup'!#REF!),"")</f>
        <v>#REF!</v>
      </c>
      <c r="N71" s="103" t="e">
        <f>IF(AND('Riesgos Corrup'!#REF!="Alta",'Riesgos Corrup'!#REF!="Moderado"),CONCATENATE("R16C",'Riesgos Corrup'!#REF!),"")</f>
        <v>#REF!</v>
      </c>
      <c r="O71" s="104" t="e">
        <f>IF(AND('Riesgos Corrup'!#REF!="Alta",'Riesgos Corrup'!#REF!="Moderado"),CONCATENATE("R16C",'Riesgos Corrup'!#REF!),"")</f>
        <v>#REF!</v>
      </c>
      <c r="P71" s="83" t="e">
        <f>IF(AND('Riesgos Corrup'!#REF!="Alta",'Riesgos Corrup'!#REF!="Moderado"),CONCATENATE("R16C",'Riesgos Corrup'!#REF!),"")</f>
        <v>#REF!</v>
      </c>
      <c r="Q71" s="39" t="e">
        <f>IF(AND('Riesgos Corrup'!#REF!="Alta",'Riesgos Corrup'!#REF!="Moderado"),CONCATENATE("R16C",'Riesgos Corrup'!#REF!),"")</f>
        <v>#REF!</v>
      </c>
      <c r="R71" s="84" t="e">
        <f>IF(AND('Riesgos Corrup'!#REF!="Alta",'Riesgos Corrup'!#REF!="Moderado"),CONCATENATE("R16C",'Riesgos Corrup'!#REF!),"")</f>
        <v>#REF!</v>
      </c>
      <c r="S71" s="83" t="e">
        <f>IF(AND('Riesgos Corrup'!#REF!="Alta",'Riesgos Corrup'!#REF!="Mayor"),CONCATENATE("R16C",'Riesgos Corrup'!#REF!),"")</f>
        <v>#REF!</v>
      </c>
      <c r="T71" s="39" t="e">
        <f>IF(AND('Riesgos Corrup'!#REF!="Alta",'Riesgos Corrup'!#REF!="Mayor"),CONCATENATE("R16C",'Riesgos Corrup'!#REF!),"")</f>
        <v>#REF!</v>
      </c>
      <c r="U71" s="84" t="e">
        <f>IF(AND('Riesgos Corrup'!#REF!="Alta",'Riesgos Corrup'!#REF!="Mayor"),CONCATENATE("R16C",'Riesgos Corrup'!#REF!),"")</f>
        <v>#REF!</v>
      </c>
      <c r="V71" s="96" t="e">
        <f>IF(AND('Riesgos Corrup'!#REF!="Alta",'Riesgos Corrup'!#REF!="Catastrófico"),CONCATENATE("R16C",'Riesgos Corrup'!#REF!),"")</f>
        <v>#REF!</v>
      </c>
      <c r="W71" s="97" t="e">
        <f>IF(AND('Riesgos Corrup'!#REF!="Alta",'Riesgos Corrup'!#REF!="Catastrófico"),CONCATENATE("R16C",'Riesgos Corrup'!#REF!),"")</f>
        <v>#REF!</v>
      </c>
      <c r="X71" s="98" t="e">
        <f>IF(AND('Riesgos Corrup'!#REF!="Alta",'Riesgos Corrup'!#REF!="Catastrófico"),CONCATENATE("R16C",'Riesgos Corrup'!#REF!),"")</f>
        <v>#REF!</v>
      </c>
      <c r="Y71" s="40"/>
      <c r="Z71" s="235"/>
      <c r="AA71" s="236"/>
      <c r="AB71" s="236"/>
      <c r="AC71" s="236"/>
      <c r="AD71" s="236"/>
      <c r="AE71" s="237"/>
      <c r="AF71" s="40"/>
      <c r="AG71" s="40"/>
      <c r="AH71" s="40"/>
      <c r="AI71" s="40"/>
      <c r="AJ71" s="40"/>
      <c r="AK71" s="40"/>
      <c r="AL71" s="40"/>
      <c r="AM71" s="40"/>
      <c r="AN71" s="40"/>
      <c r="AO71" s="40"/>
      <c r="AP71" s="40"/>
      <c r="AQ71" s="40"/>
      <c r="AR71" s="40"/>
      <c r="AS71" s="40"/>
      <c r="AT71" s="40"/>
      <c r="AU71" s="40"/>
      <c r="AV71" s="40"/>
      <c r="AW71" s="40"/>
      <c r="AX71" s="40"/>
      <c r="AY71" s="40"/>
      <c r="AZ71" s="40"/>
      <c r="BA71" s="40"/>
      <c r="BB71" s="40"/>
      <c r="BC71" s="40"/>
      <c r="BD71" s="40"/>
      <c r="BE71" s="40"/>
      <c r="BF71" s="40"/>
      <c r="BG71" s="40"/>
      <c r="BH71" s="40"/>
      <c r="BI71" s="40"/>
    </row>
    <row r="72" spans="1:61" ht="15" customHeight="1" x14ac:dyDescent="0.35">
      <c r="A72" s="40"/>
      <c r="B72" s="252"/>
      <c r="C72" s="253"/>
      <c r="D72" s="254"/>
      <c r="E72" s="227"/>
      <c r="F72" s="222"/>
      <c r="G72" s="222"/>
      <c r="H72" s="222"/>
      <c r="I72" s="222"/>
      <c r="J72" s="102" t="e">
        <f>IF(AND('Riesgos Corrup'!#REF!="Alta",'Riesgos Corrup'!#REF!="Moderado"),CONCATENATE("R17",'Riesgos Corrup'!#REF!),"")</f>
        <v>#REF!</v>
      </c>
      <c r="K72" s="103" t="e">
        <f>IF(AND('Riesgos Corrup'!#REF!="Alta",'Riesgos Corrup'!#REF!="Moderado"),CONCATENATE("R17C",'Riesgos Corrup'!#REF!),"")</f>
        <v>#REF!</v>
      </c>
      <c r="L72" s="104" t="e">
        <f>IF(AND('Riesgos Corrup'!#REF!="Alta",'Riesgos Corrup'!#REF!="Moderado"),CONCATENATE("R17C",'Riesgos Corrup'!#REF!),"")</f>
        <v>#REF!</v>
      </c>
      <c r="M72" s="102" t="e">
        <f>IF(AND('Riesgos Corrup'!#REF!="Alta",'Riesgos Corrup'!#REF!="Moderado"),CONCATENATE("R17",'Riesgos Corrup'!#REF!),"")</f>
        <v>#REF!</v>
      </c>
      <c r="N72" s="103" t="e">
        <f>IF(AND('Riesgos Corrup'!#REF!="Alta",'Riesgos Corrup'!#REF!="Moderado"),CONCATENATE("R17C",'Riesgos Corrup'!#REF!),"")</f>
        <v>#REF!</v>
      </c>
      <c r="O72" s="104" t="e">
        <f>IF(AND('Riesgos Corrup'!#REF!="Alta",'Riesgos Corrup'!#REF!="Moderado"),CONCATENATE("R17C",'Riesgos Corrup'!#REF!),"")</f>
        <v>#REF!</v>
      </c>
      <c r="P72" s="83" t="e">
        <f>IF(AND('Riesgos Corrup'!#REF!="Alta",'Riesgos Corrup'!#REF!="Moderado"),CONCATENATE("R17",'Riesgos Corrup'!#REF!),"")</f>
        <v>#REF!</v>
      </c>
      <c r="Q72" s="39" t="e">
        <f>IF(AND('Riesgos Corrup'!#REF!="Alta",'Riesgos Corrup'!#REF!="Moderado"),CONCATENATE("R17C",'Riesgos Corrup'!#REF!),"")</f>
        <v>#REF!</v>
      </c>
      <c r="R72" s="84" t="e">
        <f>IF(AND('Riesgos Corrup'!#REF!="Alta",'Riesgos Corrup'!#REF!="Moderado"),CONCATENATE("R17C",'Riesgos Corrup'!#REF!),"")</f>
        <v>#REF!</v>
      </c>
      <c r="S72" s="83" t="e">
        <f>IF(AND('Riesgos Corrup'!#REF!="Alta",'Riesgos Corrup'!#REF!="Mayor"),CONCATENATE("R17",'Riesgos Corrup'!#REF!),"")</f>
        <v>#REF!</v>
      </c>
      <c r="T72" s="39" t="e">
        <f>IF(AND('Riesgos Corrup'!#REF!="Alta",'Riesgos Corrup'!#REF!="Mayor"),CONCATENATE("R17C",'Riesgos Corrup'!#REF!),"")</f>
        <v>#REF!</v>
      </c>
      <c r="U72" s="84" t="e">
        <f>IF(AND('Riesgos Corrup'!#REF!="Alta",'Riesgos Corrup'!#REF!="Mayor"),CONCATENATE("R17C",'Riesgos Corrup'!#REF!),"")</f>
        <v>#REF!</v>
      </c>
      <c r="V72" s="96" t="e">
        <f>IF(AND('Riesgos Corrup'!#REF!="Alta",'Riesgos Corrup'!#REF!="Catastrófico"),CONCATENATE("R17",'Riesgos Corrup'!#REF!),"")</f>
        <v>#REF!</v>
      </c>
      <c r="W72" s="97" t="e">
        <f>IF(AND('Riesgos Corrup'!#REF!="Alta",'Riesgos Corrup'!#REF!="Catastrófico"),CONCATENATE("R17C",'Riesgos Corrup'!#REF!),"")</f>
        <v>#REF!</v>
      </c>
      <c r="X72" s="98" t="e">
        <f>IF(AND('Riesgos Corrup'!#REF!="Alta",'Riesgos Corrup'!#REF!="Catastrófico"),CONCATENATE("R17C",'Riesgos Corrup'!#REF!),"")</f>
        <v>#REF!</v>
      </c>
      <c r="Y72" s="40"/>
      <c r="Z72" s="235"/>
      <c r="AA72" s="236"/>
      <c r="AB72" s="236"/>
      <c r="AC72" s="236"/>
      <c r="AD72" s="236"/>
      <c r="AE72" s="237"/>
      <c r="AF72" s="40"/>
      <c r="AG72" s="40"/>
      <c r="AH72" s="40"/>
      <c r="AI72" s="40"/>
      <c r="AJ72" s="40"/>
      <c r="AK72" s="40"/>
      <c r="AL72" s="40"/>
      <c r="AM72" s="40"/>
      <c r="AN72" s="40"/>
      <c r="AO72" s="40"/>
      <c r="AP72" s="40"/>
      <c r="AQ72" s="40"/>
      <c r="AR72" s="40"/>
      <c r="AS72" s="40"/>
      <c r="AT72" s="40"/>
      <c r="AU72" s="40"/>
      <c r="AV72" s="40"/>
      <c r="AW72" s="40"/>
      <c r="AX72" s="40"/>
      <c r="AY72" s="40"/>
      <c r="AZ72" s="40"/>
      <c r="BA72" s="40"/>
      <c r="BB72" s="40"/>
      <c r="BC72" s="40"/>
      <c r="BD72" s="40"/>
      <c r="BE72" s="40"/>
      <c r="BF72" s="40"/>
      <c r="BG72" s="40"/>
      <c r="BH72" s="40"/>
      <c r="BI72" s="40"/>
    </row>
    <row r="73" spans="1:61" ht="15" customHeight="1" x14ac:dyDescent="0.35">
      <c r="A73" s="40"/>
      <c r="B73" s="252"/>
      <c r="C73" s="253"/>
      <c r="D73" s="254"/>
      <c r="E73" s="227"/>
      <c r="F73" s="222"/>
      <c r="G73" s="222"/>
      <c r="H73" s="222"/>
      <c r="I73" s="222"/>
      <c r="J73" s="102" t="str">
        <f ca="1">IF(AND('Riesgos Corrup'!$AB$22="Alta",'Riesgos Corrup'!$AD$22="Moderado"),CONCATENATE("R18C",'Riesgos Corrup'!$R$22),"")</f>
        <v/>
      </c>
      <c r="K73" s="103" t="str">
        <f>IF(AND('Riesgos Corrup'!$AB$23="Alta",'Riesgos Corrup'!$AD$23="Moderado"),CONCATENATE("R18C",'Riesgos Corrup'!$R$23),"")</f>
        <v/>
      </c>
      <c r="L73" s="104" t="str">
        <f>IF(AND('Riesgos Corrup'!$AB$24="Alta",'Riesgos Corrup'!$AD$24="Moderado"),CONCATENATE("R18C",'Riesgos Corrup'!$R$24),"")</f>
        <v/>
      </c>
      <c r="M73" s="102" t="str">
        <f ca="1">IF(AND('Riesgos Corrup'!$AB$22="Alta",'Riesgos Corrup'!$AD$22="Moderado"),CONCATENATE("R18C",'Riesgos Corrup'!$R$22),"")</f>
        <v/>
      </c>
      <c r="N73" s="103" t="str">
        <f>IF(AND('Riesgos Corrup'!$AB$23="Alta",'Riesgos Corrup'!$AD$23="Moderado"),CONCATENATE("R18C",'Riesgos Corrup'!$R$23),"")</f>
        <v/>
      </c>
      <c r="O73" s="104" t="str">
        <f>IF(AND('Riesgos Corrup'!$AB$24="Alta",'Riesgos Corrup'!$AD$24="Moderado"),CONCATENATE("R18C",'Riesgos Corrup'!$R$24),"")</f>
        <v/>
      </c>
      <c r="P73" s="83" t="str">
        <f ca="1">IF(AND('Riesgos Corrup'!$AB$22="Alta",'Riesgos Corrup'!$AD$22="Moderado"),CONCATENATE("R18C",'Riesgos Corrup'!$R$22),"")</f>
        <v/>
      </c>
      <c r="Q73" s="39" t="str">
        <f>IF(AND('Riesgos Corrup'!$AB$23="Alta",'Riesgos Corrup'!$AD$23="Moderado"),CONCATENATE("R18C",'Riesgos Corrup'!$R$23),"")</f>
        <v/>
      </c>
      <c r="R73" s="84" t="str">
        <f>IF(AND('Riesgos Corrup'!$AB$24="Alta",'Riesgos Corrup'!$AD$24="Moderado"),CONCATENATE("R18C",'Riesgos Corrup'!$R$24),"")</f>
        <v/>
      </c>
      <c r="S73" s="83" t="str">
        <f ca="1">IF(AND('Riesgos Corrup'!$AB$22="Alta",'Riesgos Corrup'!$AD$22="Mayor"),CONCATENATE("R18C",'Riesgos Corrup'!$R$22),"")</f>
        <v/>
      </c>
      <c r="T73" s="39" t="str">
        <f>IF(AND('Riesgos Corrup'!$AB$23="Alta",'Riesgos Corrup'!$AD$23="Mayor"),CONCATENATE("R18C",'Riesgos Corrup'!$R$23),"")</f>
        <v/>
      </c>
      <c r="U73" s="84" t="str">
        <f>IF(AND('Riesgos Corrup'!$AB$24="Alta",'Riesgos Corrup'!$AD$24="Mayor"),CONCATENATE("R18C",'Riesgos Corrup'!$R$24),"")</f>
        <v/>
      </c>
      <c r="V73" s="96" t="str">
        <f ca="1">IF(AND('Riesgos Corrup'!$AB$22="Alta",'Riesgos Corrup'!$AD$22="Catastrófico"),CONCATENATE("R18C",'Riesgos Corrup'!$R$22),"")</f>
        <v/>
      </c>
      <c r="W73" s="97" t="str">
        <f>IF(AND('Riesgos Corrup'!$AB$23="Alta",'Riesgos Corrup'!$AD$23="Catastrófico"),CONCATENATE("R18C",'Riesgos Corrup'!$R$23),"")</f>
        <v/>
      </c>
      <c r="X73" s="98" t="str">
        <f>IF(AND('Riesgos Corrup'!$AB$24="Alta",'Riesgos Corrup'!$AD$24="Catastrófico"),CONCATENATE("R18C",'Riesgos Corrup'!$R$24),"")</f>
        <v/>
      </c>
      <c r="Y73" s="40"/>
      <c r="Z73" s="235"/>
      <c r="AA73" s="236"/>
      <c r="AB73" s="236"/>
      <c r="AC73" s="236"/>
      <c r="AD73" s="236"/>
      <c r="AE73" s="237"/>
      <c r="AF73" s="40"/>
      <c r="AG73" s="40"/>
      <c r="AH73" s="40"/>
      <c r="AI73" s="40"/>
      <c r="AJ73" s="40"/>
      <c r="AK73" s="40"/>
      <c r="AL73" s="40"/>
      <c r="AM73" s="40"/>
      <c r="AN73" s="40"/>
      <c r="AO73" s="40"/>
      <c r="AP73" s="40"/>
      <c r="AQ73" s="40"/>
      <c r="AR73" s="40"/>
      <c r="AS73" s="40"/>
      <c r="AT73" s="40"/>
      <c r="AU73" s="40"/>
      <c r="AV73" s="40"/>
      <c r="AW73" s="40"/>
      <c r="AX73" s="40"/>
      <c r="AY73" s="40"/>
      <c r="AZ73" s="40"/>
      <c r="BA73" s="40"/>
      <c r="BB73" s="40"/>
      <c r="BC73" s="40"/>
      <c r="BD73" s="40"/>
      <c r="BE73" s="40"/>
      <c r="BF73" s="40"/>
      <c r="BG73" s="40"/>
      <c r="BH73" s="40"/>
      <c r="BI73" s="40"/>
    </row>
    <row r="74" spans="1:61" ht="15" customHeight="1" x14ac:dyDescent="0.35">
      <c r="A74" s="40"/>
      <c r="B74" s="252"/>
      <c r="C74" s="253"/>
      <c r="D74" s="254"/>
      <c r="E74" s="227"/>
      <c r="F74" s="222"/>
      <c r="G74" s="222"/>
      <c r="H74" s="222"/>
      <c r="I74" s="222"/>
      <c r="J74" s="102" t="e">
        <f>IF(AND('Riesgos Corrup'!#REF!="Alta",'Riesgos Corrup'!#REF!="Moderado"),CONCATENATE("R19C",'Riesgos Corrup'!#REF!),"")</f>
        <v>#REF!</v>
      </c>
      <c r="K74" s="103" t="e">
        <f>IF(AND('Riesgos Corrup'!#REF!="Alta",'Riesgos Corrup'!#REF!="Moderado"),CONCATENATE("R19C",'Riesgos Corrup'!#REF!),"")</f>
        <v>#REF!</v>
      </c>
      <c r="L74" s="104" t="e">
        <f>IF(AND('Riesgos Corrup'!#REF!="Alta",'Riesgos Corrup'!#REF!="Moderado"),CONCATENATE("R19C",'Riesgos Corrup'!#REF!),"")</f>
        <v>#REF!</v>
      </c>
      <c r="M74" s="102" t="e">
        <f>IF(AND('Riesgos Corrup'!#REF!="Alta",'Riesgos Corrup'!#REF!="Moderado"),CONCATENATE("R19C",'Riesgos Corrup'!#REF!),"")</f>
        <v>#REF!</v>
      </c>
      <c r="N74" s="103" t="e">
        <f>IF(AND('Riesgos Corrup'!#REF!="Alta",'Riesgos Corrup'!#REF!="Moderado"),CONCATENATE("R19C",'Riesgos Corrup'!#REF!),"")</f>
        <v>#REF!</v>
      </c>
      <c r="O74" s="104" t="e">
        <f>IF(AND('Riesgos Corrup'!#REF!="Alta",'Riesgos Corrup'!#REF!="Moderado"),CONCATENATE("R19C",'Riesgos Corrup'!#REF!),"")</f>
        <v>#REF!</v>
      </c>
      <c r="P74" s="83" t="e">
        <f>IF(AND('Riesgos Corrup'!#REF!="Alta",'Riesgos Corrup'!#REF!="Moderado"),CONCATENATE("R19C",'Riesgos Corrup'!#REF!),"")</f>
        <v>#REF!</v>
      </c>
      <c r="Q74" s="39" t="e">
        <f>IF(AND('Riesgos Corrup'!#REF!="Alta",'Riesgos Corrup'!#REF!="Moderado"),CONCATENATE("R19C",'Riesgos Corrup'!#REF!),"")</f>
        <v>#REF!</v>
      </c>
      <c r="R74" s="84" t="e">
        <f>IF(AND('Riesgos Corrup'!#REF!="Alta",'Riesgos Corrup'!#REF!="Moderado"),CONCATENATE("R19C",'Riesgos Corrup'!#REF!),"")</f>
        <v>#REF!</v>
      </c>
      <c r="S74" s="83" t="e">
        <f>IF(AND('Riesgos Corrup'!#REF!="Alta",'Riesgos Corrup'!#REF!="Mayor"),CONCATENATE("R19C",'Riesgos Corrup'!#REF!),"")</f>
        <v>#REF!</v>
      </c>
      <c r="T74" s="39" t="e">
        <f>IF(AND('Riesgos Corrup'!#REF!="Alta",'Riesgos Corrup'!#REF!="Mayor"),CONCATENATE("R19C",'Riesgos Corrup'!#REF!),"")</f>
        <v>#REF!</v>
      </c>
      <c r="U74" s="84" t="e">
        <f>IF(AND('Riesgos Corrup'!#REF!="Alta",'Riesgos Corrup'!#REF!="Mayor"),CONCATENATE("R19C",'Riesgos Corrup'!#REF!),"")</f>
        <v>#REF!</v>
      </c>
      <c r="V74" s="96" t="e">
        <f>IF(AND('Riesgos Corrup'!#REF!="Alta",'Riesgos Corrup'!#REF!="Catastrófico"),CONCATENATE("R19C",'Riesgos Corrup'!#REF!),"")</f>
        <v>#REF!</v>
      </c>
      <c r="W74" s="97" t="e">
        <f>IF(AND('Riesgos Corrup'!#REF!="Alta",'Riesgos Corrup'!#REF!="Catastrófico"),CONCATENATE("R19C",'Riesgos Corrup'!#REF!),"")</f>
        <v>#REF!</v>
      </c>
      <c r="X74" s="98" t="e">
        <f>IF(AND('Riesgos Corrup'!#REF!="Alta",'Riesgos Corrup'!#REF!="Catastrófico"),CONCATENATE("R19C",'Riesgos Corrup'!#REF!),"")</f>
        <v>#REF!</v>
      </c>
      <c r="Y74" s="40"/>
      <c r="Z74" s="235"/>
      <c r="AA74" s="236"/>
      <c r="AB74" s="236"/>
      <c r="AC74" s="236"/>
      <c r="AD74" s="236"/>
      <c r="AE74" s="237"/>
      <c r="AF74" s="40"/>
      <c r="AG74" s="40"/>
      <c r="AH74" s="40"/>
      <c r="AI74" s="40"/>
      <c r="AJ74" s="40"/>
      <c r="AK74" s="40"/>
      <c r="AL74" s="40"/>
      <c r="AM74" s="40"/>
      <c r="AN74" s="40"/>
      <c r="AO74" s="40"/>
      <c r="AP74" s="40"/>
      <c r="AQ74" s="40"/>
      <c r="AR74" s="40"/>
      <c r="AS74" s="40"/>
      <c r="AT74" s="40"/>
      <c r="AU74" s="40"/>
      <c r="AV74" s="40"/>
      <c r="AW74" s="40"/>
      <c r="AX74" s="40"/>
      <c r="AY74" s="40"/>
      <c r="AZ74" s="40"/>
      <c r="BA74" s="40"/>
      <c r="BB74" s="40"/>
      <c r="BC74" s="40"/>
      <c r="BD74" s="40"/>
      <c r="BE74" s="40"/>
      <c r="BF74" s="40"/>
      <c r="BG74" s="40"/>
      <c r="BH74" s="40"/>
      <c r="BI74" s="40"/>
    </row>
    <row r="75" spans="1:61" ht="15" customHeight="1" x14ac:dyDescent="0.35">
      <c r="A75" s="40"/>
      <c r="B75" s="252"/>
      <c r="C75" s="253"/>
      <c r="D75" s="254"/>
      <c r="E75" s="227"/>
      <c r="F75" s="222"/>
      <c r="G75" s="222"/>
      <c r="H75" s="222"/>
      <c r="I75" s="222"/>
      <c r="J75" s="102" t="e">
        <f>IF(AND('Riesgos Corrup'!#REF!="Alta",'Riesgos Corrup'!#REF!="Moderado"),CONCATENATE("R20C",'Riesgos Corrup'!#REF!),"")</f>
        <v>#REF!</v>
      </c>
      <c r="K75" s="103" t="e">
        <f>IF(AND('Riesgos Corrup'!#REF!="Alta",'Riesgos Corrup'!#REF!="Moderado"),CONCATENATE("R20C",'Riesgos Corrup'!#REF!),"")</f>
        <v>#REF!</v>
      </c>
      <c r="L75" s="104" t="e">
        <f>IF(AND('Riesgos Corrup'!#REF!="Alta",'Riesgos Corrup'!#REF!="Moderado"),CONCATENATE("R20C",'Riesgos Corrup'!#REF!),"")</f>
        <v>#REF!</v>
      </c>
      <c r="M75" s="102" t="e">
        <f>IF(AND('Riesgos Corrup'!#REF!="Alta",'Riesgos Corrup'!#REF!="Moderado"),CONCATENATE("R20C",'Riesgos Corrup'!#REF!),"")</f>
        <v>#REF!</v>
      </c>
      <c r="N75" s="103" t="e">
        <f>IF(AND('Riesgos Corrup'!#REF!="Alta",'Riesgos Corrup'!#REF!="Moderado"),CONCATENATE("R20C",'Riesgos Corrup'!#REF!),"")</f>
        <v>#REF!</v>
      </c>
      <c r="O75" s="104" t="e">
        <f>IF(AND('Riesgos Corrup'!#REF!="Alta",'Riesgos Corrup'!#REF!="Moderado"),CONCATENATE("R20C",'Riesgos Corrup'!#REF!),"")</f>
        <v>#REF!</v>
      </c>
      <c r="P75" s="83" t="e">
        <f>IF(AND('Riesgos Corrup'!#REF!="Alta",'Riesgos Corrup'!#REF!="Moderado"),CONCATENATE("R20C",'Riesgos Corrup'!#REF!),"")</f>
        <v>#REF!</v>
      </c>
      <c r="Q75" s="39" t="e">
        <f>IF(AND('Riesgos Corrup'!#REF!="Alta",'Riesgos Corrup'!#REF!="Moderado"),CONCATENATE("R20C",'Riesgos Corrup'!#REF!),"")</f>
        <v>#REF!</v>
      </c>
      <c r="R75" s="84" t="e">
        <f>IF(AND('Riesgos Corrup'!#REF!="Alta",'Riesgos Corrup'!#REF!="Moderado"),CONCATENATE("R20C",'Riesgos Corrup'!#REF!),"")</f>
        <v>#REF!</v>
      </c>
      <c r="S75" s="83" t="e">
        <f>IF(AND('Riesgos Corrup'!#REF!="Alta",'Riesgos Corrup'!#REF!="Mayor"),CONCATENATE("R20C",'Riesgos Corrup'!#REF!),"")</f>
        <v>#REF!</v>
      </c>
      <c r="T75" s="39" t="e">
        <f>IF(AND('Riesgos Corrup'!#REF!="Alta",'Riesgos Corrup'!#REF!="Mayor"),CONCATENATE("R20C",'Riesgos Corrup'!#REF!),"")</f>
        <v>#REF!</v>
      </c>
      <c r="U75" s="84" t="e">
        <f>IF(AND('Riesgos Corrup'!#REF!="Alta",'Riesgos Corrup'!#REF!="Mayor"),CONCATENATE("R20C",'Riesgos Corrup'!#REF!),"")</f>
        <v>#REF!</v>
      </c>
      <c r="V75" s="96" t="e">
        <f>IF(AND('Riesgos Corrup'!#REF!="Alta",'Riesgos Corrup'!#REF!="Catastrófico"),CONCATENATE("R20C",'Riesgos Corrup'!#REF!),"")</f>
        <v>#REF!</v>
      </c>
      <c r="W75" s="97" t="e">
        <f>IF(AND('Riesgos Corrup'!#REF!="Alta",'Riesgos Corrup'!#REF!="Catastrófico"),CONCATENATE("R20C",'Riesgos Corrup'!#REF!),"")</f>
        <v>#REF!</v>
      </c>
      <c r="X75" s="98" t="e">
        <f>IF(AND('Riesgos Corrup'!#REF!="Alta",'Riesgos Corrup'!#REF!="Catastrófico"),CONCATENATE("R20C",'Riesgos Corrup'!#REF!),"")</f>
        <v>#REF!</v>
      </c>
      <c r="Y75" s="40"/>
      <c r="Z75" s="235"/>
      <c r="AA75" s="236"/>
      <c r="AB75" s="236"/>
      <c r="AC75" s="236"/>
      <c r="AD75" s="236"/>
      <c r="AE75" s="237"/>
      <c r="AF75" s="40"/>
      <c r="AG75" s="40"/>
      <c r="AH75" s="40"/>
      <c r="AI75" s="40"/>
      <c r="AJ75" s="40"/>
      <c r="AK75" s="40"/>
      <c r="AL75" s="40"/>
      <c r="AM75" s="40"/>
      <c r="AN75" s="40"/>
      <c r="AO75" s="40"/>
      <c r="AP75" s="40"/>
      <c r="AQ75" s="40"/>
      <c r="AR75" s="40"/>
      <c r="AS75" s="40"/>
      <c r="AT75" s="40"/>
      <c r="AU75" s="40"/>
      <c r="AV75" s="40"/>
      <c r="AW75" s="40"/>
      <c r="AX75" s="40"/>
      <c r="AY75" s="40"/>
      <c r="AZ75" s="40"/>
      <c r="BA75" s="40"/>
      <c r="BB75" s="40"/>
      <c r="BC75" s="40"/>
      <c r="BD75" s="40"/>
      <c r="BE75" s="40"/>
      <c r="BF75" s="40"/>
      <c r="BG75" s="40"/>
      <c r="BH75" s="40"/>
      <c r="BI75" s="40"/>
    </row>
    <row r="76" spans="1:61" ht="15" customHeight="1" x14ac:dyDescent="0.35">
      <c r="A76" s="40"/>
      <c r="B76" s="252"/>
      <c r="C76" s="253"/>
      <c r="D76" s="254"/>
      <c r="E76" s="227"/>
      <c r="F76" s="222"/>
      <c r="G76" s="222"/>
      <c r="H76" s="222"/>
      <c r="I76" s="222"/>
      <c r="J76" s="102" t="str">
        <f ca="1">IF(AND('Riesgos Corrup'!$AB$25="Alta",'Riesgos Corrup'!$AD$25="Moderado"),CONCATENATE("R21C",'Riesgos Corrup'!$R$25),"")</f>
        <v/>
      </c>
      <c r="K76" s="103" t="str">
        <f>IF(AND('Riesgos Corrup'!$AB$26="Alta",'Riesgos Corrup'!$AD$26="Moderado"),CONCATENATE("R21C",'Riesgos Corrup'!$R$26),"")</f>
        <v/>
      </c>
      <c r="L76" s="104" t="str">
        <f>IF(AND('Riesgos Corrup'!$AB$27="Alta",'Riesgos Corrup'!$AD$27="Moderado"),CONCATENATE("R21C",'Riesgos Corrup'!$R$27),"")</f>
        <v/>
      </c>
      <c r="M76" s="102" t="str">
        <f ca="1">IF(AND('Riesgos Corrup'!$AB$25="Alta",'Riesgos Corrup'!$AD$25="Moderado"),CONCATENATE("R21C",'Riesgos Corrup'!$R$25),"")</f>
        <v/>
      </c>
      <c r="N76" s="103" t="str">
        <f>IF(AND('Riesgos Corrup'!$AB$26="Alta",'Riesgos Corrup'!$AD$26="Moderado"),CONCATENATE("R21C",'Riesgos Corrup'!$R$26),"")</f>
        <v/>
      </c>
      <c r="O76" s="104" t="str">
        <f>IF(AND('Riesgos Corrup'!$AB$27="Alta",'Riesgos Corrup'!$AD$27="Moderado"),CONCATENATE("R21C",'Riesgos Corrup'!$R$27),"")</f>
        <v/>
      </c>
      <c r="P76" s="83" t="str">
        <f ca="1">IF(AND('Riesgos Corrup'!$AB$25="Alta",'Riesgos Corrup'!$AD$25="Moderado"),CONCATENATE("R21C",'Riesgos Corrup'!$R$25),"")</f>
        <v/>
      </c>
      <c r="Q76" s="39" t="str">
        <f>IF(AND('Riesgos Corrup'!$AB$26="Alta",'Riesgos Corrup'!$AD$26="Moderado"),CONCATENATE("R21C",'Riesgos Corrup'!$R$26),"")</f>
        <v/>
      </c>
      <c r="R76" s="84" t="str">
        <f>IF(AND('Riesgos Corrup'!$AB$27="Alta",'Riesgos Corrup'!$AD$27="Moderado"),CONCATENATE("R21C",'Riesgos Corrup'!$R$27),"")</f>
        <v/>
      </c>
      <c r="S76" s="83" t="str">
        <f ca="1">IF(AND('Riesgos Corrup'!$AB$25="Alta",'Riesgos Corrup'!$AD$25="Mayor"),CONCATENATE("R21C",'Riesgos Corrup'!$R$25),"")</f>
        <v/>
      </c>
      <c r="T76" s="39" t="str">
        <f>IF(AND('Riesgos Corrup'!$AB$26="Alta",'Riesgos Corrup'!$AD$26="Mayor"),CONCATENATE("R21C",'Riesgos Corrup'!$R$26),"")</f>
        <v/>
      </c>
      <c r="U76" s="84" t="str">
        <f>IF(AND('Riesgos Corrup'!$AB$27="Alta",'Riesgos Corrup'!$AD$27="Mayor"),CONCATENATE("R21C",'Riesgos Corrup'!$R$27),"")</f>
        <v/>
      </c>
      <c r="V76" s="96" t="str">
        <f ca="1">IF(AND('Riesgos Corrup'!$AB$25="Alta",'Riesgos Corrup'!$AD$25="Catastrófico"),CONCATENATE("R21C",'Riesgos Corrup'!$R$25),"")</f>
        <v/>
      </c>
      <c r="W76" s="97" t="str">
        <f>IF(AND('Riesgos Corrup'!$AB$26="Alta",'Riesgos Corrup'!$AD$26="Catastrófico"),CONCATENATE("R21C",'Riesgos Corrup'!$R$26),"")</f>
        <v/>
      </c>
      <c r="X76" s="98" t="str">
        <f>IF(AND('Riesgos Corrup'!$AB$27="Alta",'Riesgos Corrup'!$AD$27="Catastrófico"),CONCATENATE("R21C",'Riesgos Corrup'!$R$27),"")</f>
        <v/>
      </c>
      <c r="Y76" s="40"/>
      <c r="Z76" s="235"/>
      <c r="AA76" s="236"/>
      <c r="AB76" s="236"/>
      <c r="AC76" s="236"/>
      <c r="AD76" s="236"/>
      <c r="AE76" s="237"/>
      <c r="AF76" s="40"/>
      <c r="AG76" s="40"/>
      <c r="AH76" s="40"/>
      <c r="AI76" s="40"/>
      <c r="AJ76" s="40"/>
      <c r="AK76" s="40"/>
      <c r="AL76" s="40"/>
      <c r="AM76" s="40"/>
      <c r="AN76" s="40"/>
      <c r="AO76" s="40"/>
      <c r="AP76" s="40"/>
      <c r="AQ76" s="40"/>
      <c r="AR76" s="40"/>
      <c r="AS76" s="40"/>
      <c r="AT76" s="40"/>
      <c r="AU76" s="40"/>
      <c r="AV76" s="40"/>
      <c r="AW76" s="40"/>
      <c r="AX76" s="40"/>
      <c r="AY76" s="40"/>
      <c r="AZ76" s="40"/>
      <c r="BA76" s="40"/>
      <c r="BB76" s="40"/>
      <c r="BC76" s="40"/>
      <c r="BD76" s="40"/>
      <c r="BE76" s="40"/>
      <c r="BF76" s="40"/>
      <c r="BG76" s="40"/>
      <c r="BH76" s="40"/>
      <c r="BI76" s="40"/>
    </row>
    <row r="77" spans="1:61" ht="15" customHeight="1" x14ac:dyDescent="0.35">
      <c r="A77" s="40"/>
      <c r="B77" s="252"/>
      <c r="C77" s="253"/>
      <c r="D77" s="254"/>
      <c r="E77" s="227"/>
      <c r="F77" s="222"/>
      <c r="G77" s="222"/>
      <c r="H77" s="222"/>
      <c r="I77" s="222"/>
      <c r="J77" s="102" t="str">
        <f ca="1">IF(AND('Riesgos Corrup'!$AB$28="Alta",'Riesgos Corrup'!$AD$28="Moderado"),CONCATENATE("R22C",'Riesgos Corrup'!$R$28),"")</f>
        <v/>
      </c>
      <c r="K77" s="103" t="str">
        <f>IF(AND('Riesgos Corrup'!$AB$29="Alta",'Riesgos Corrup'!$AD$29="Moderado"),CONCATENATE("R22C",'Riesgos Corrup'!$R$29),"")</f>
        <v/>
      </c>
      <c r="L77" s="104" t="str">
        <f>IF(AND('Riesgos Corrup'!$AB$30="Alta",'Riesgos Corrup'!$AD$30="Moderado"),CONCATENATE("R22C",'Riesgos Corrup'!$R$30),"")</f>
        <v/>
      </c>
      <c r="M77" s="102" t="str">
        <f ca="1">IF(AND('Riesgos Corrup'!$AB$28="Alta",'Riesgos Corrup'!$AD$28="Moderado"),CONCATENATE("R22C",'Riesgos Corrup'!$R$28),"")</f>
        <v/>
      </c>
      <c r="N77" s="103" t="str">
        <f>IF(AND('Riesgos Corrup'!$AB$29="Alta",'Riesgos Corrup'!$AD$29="Moderado"),CONCATENATE("R22C",'Riesgos Corrup'!$R$29),"")</f>
        <v/>
      </c>
      <c r="O77" s="104" t="str">
        <f>IF(AND('Riesgos Corrup'!$AB$30="Alta",'Riesgos Corrup'!$AD$30="Moderado"),CONCATENATE("R22C",'Riesgos Corrup'!$R$30),"")</f>
        <v/>
      </c>
      <c r="P77" s="83" t="str">
        <f ca="1">IF(AND('Riesgos Corrup'!$AB$28="Alta",'Riesgos Corrup'!$AD$28="Moderado"),CONCATENATE("R22C",'Riesgos Corrup'!$R$28),"")</f>
        <v/>
      </c>
      <c r="Q77" s="39" t="str">
        <f>IF(AND('Riesgos Corrup'!$AB$29="Alta",'Riesgos Corrup'!$AD$29="Moderado"),CONCATENATE("R22C",'Riesgos Corrup'!$R$29),"")</f>
        <v/>
      </c>
      <c r="R77" s="84" t="str">
        <f>IF(AND('Riesgos Corrup'!$AB$30="Alta",'Riesgos Corrup'!$AD$30="Moderado"),CONCATENATE("R22C",'Riesgos Corrup'!$R$30),"")</f>
        <v/>
      </c>
      <c r="S77" s="83" t="str">
        <f ca="1">IF(AND('Riesgos Corrup'!$AB$28="Alta",'Riesgos Corrup'!$AD$28="Mayor"),CONCATENATE("R22C",'Riesgos Corrup'!$R$28),"")</f>
        <v/>
      </c>
      <c r="T77" s="39" t="str">
        <f>IF(AND('Riesgos Corrup'!$AB$29="Alta",'Riesgos Corrup'!$AD$29="Mayor"),CONCATENATE("R22C",'Riesgos Corrup'!$R$29),"")</f>
        <v/>
      </c>
      <c r="U77" s="84" t="str">
        <f>IF(AND('Riesgos Corrup'!$AB$30="Alta",'Riesgos Corrup'!$AD$30="Mayor"),CONCATENATE("R22C",'Riesgos Corrup'!$R$30),"")</f>
        <v/>
      </c>
      <c r="V77" s="96" t="str">
        <f ca="1">IF(AND('Riesgos Corrup'!$AB$28="Alta",'Riesgos Corrup'!$AD$28="Catastrófico"),CONCATENATE("R22C",'Riesgos Corrup'!$R$28),"")</f>
        <v/>
      </c>
      <c r="W77" s="97" t="str">
        <f>IF(AND('Riesgos Corrup'!$AB$29="Alta",'Riesgos Corrup'!$AD$29="Catastrófico"),CONCATENATE("R22C",'Riesgos Corrup'!$R$29),"")</f>
        <v/>
      </c>
      <c r="X77" s="98" t="str">
        <f>IF(AND('Riesgos Corrup'!$AB$30="Alta",'Riesgos Corrup'!$AD$30="Catastrófico"),CONCATENATE("R22C",'Riesgos Corrup'!$R$30),"")</f>
        <v/>
      </c>
      <c r="Y77" s="40"/>
      <c r="Z77" s="235"/>
      <c r="AA77" s="236"/>
      <c r="AB77" s="236"/>
      <c r="AC77" s="236"/>
      <c r="AD77" s="236"/>
      <c r="AE77" s="237"/>
      <c r="AF77" s="40"/>
      <c r="AG77" s="40"/>
      <c r="AH77" s="40"/>
      <c r="AI77" s="40"/>
      <c r="AJ77" s="40"/>
      <c r="AK77" s="40"/>
      <c r="AL77" s="40"/>
      <c r="AM77" s="40"/>
      <c r="AN77" s="40"/>
      <c r="AO77" s="40"/>
      <c r="AP77" s="40"/>
      <c r="AQ77" s="40"/>
      <c r="AR77" s="40"/>
      <c r="AS77" s="40"/>
      <c r="AT77" s="40"/>
      <c r="AU77" s="40"/>
      <c r="AV77" s="40"/>
      <c r="AW77" s="40"/>
      <c r="AX77" s="40"/>
      <c r="AY77" s="40"/>
      <c r="AZ77" s="40"/>
      <c r="BA77" s="40"/>
      <c r="BB77" s="40"/>
      <c r="BC77" s="40"/>
      <c r="BD77" s="40"/>
      <c r="BE77" s="40"/>
      <c r="BF77" s="40"/>
      <c r="BG77" s="40"/>
      <c r="BH77" s="40"/>
      <c r="BI77" s="40"/>
    </row>
    <row r="78" spans="1:61" ht="15" customHeight="1" x14ac:dyDescent="0.35">
      <c r="A78" s="40"/>
      <c r="B78" s="252"/>
      <c r="C78" s="253"/>
      <c r="D78" s="254"/>
      <c r="E78" s="227"/>
      <c r="F78" s="222"/>
      <c r="G78" s="222"/>
      <c r="H78" s="222"/>
      <c r="I78" s="222"/>
      <c r="J78" s="102" t="e">
        <f>IF(AND('Riesgos Corrup'!#REF!="Alta",'Riesgos Corrup'!#REF!="Moderado"),CONCATENATE("R23C",'Riesgos Corrup'!#REF!),"")</f>
        <v>#REF!</v>
      </c>
      <c r="K78" s="103" t="e">
        <f>IF(AND('Riesgos Corrup'!#REF!="Alta",'Riesgos Corrup'!#REF!="Moderado"),CONCATENATE("R23C",'Riesgos Corrup'!#REF!),"")</f>
        <v>#REF!</v>
      </c>
      <c r="L78" s="104" t="e">
        <f>IF(AND('Riesgos Corrup'!#REF!="Alta",'Riesgos Corrup'!#REF!="Moderado"),CONCATENATE("R23C",'Riesgos Corrup'!#REF!),"")</f>
        <v>#REF!</v>
      </c>
      <c r="M78" s="102" t="e">
        <f>IF(AND('Riesgos Corrup'!#REF!="Alta",'Riesgos Corrup'!#REF!="Moderado"),CONCATENATE("R23C",'Riesgos Corrup'!#REF!),"")</f>
        <v>#REF!</v>
      </c>
      <c r="N78" s="103" t="e">
        <f>IF(AND('Riesgos Corrup'!#REF!="Alta",'Riesgos Corrup'!#REF!="Moderado"),CONCATENATE("R23C",'Riesgos Corrup'!#REF!),"")</f>
        <v>#REF!</v>
      </c>
      <c r="O78" s="104" t="e">
        <f>IF(AND('Riesgos Corrup'!#REF!="Alta",'Riesgos Corrup'!#REF!="Moderado"),CONCATENATE("R23C",'Riesgos Corrup'!#REF!),"")</f>
        <v>#REF!</v>
      </c>
      <c r="P78" s="83" t="e">
        <f>IF(AND('Riesgos Corrup'!#REF!="Alta",'Riesgos Corrup'!#REF!="Moderado"),CONCATENATE("R23C",'Riesgos Corrup'!#REF!),"")</f>
        <v>#REF!</v>
      </c>
      <c r="Q78" s="39" t="e">
        <f>IF(AND('Riesgos Corrup'!#REF!="Alta",'Riesgos Corrup'!#REF!="Moderado"),CONCATENATE("R23C",'Riesgos Corrup'!#REF!),"")</f>
        <v>#REF!</v>
      </c>
      <c r="R78" s="84" t="e">
        <f>IF(AND('Riesgos Corrup'!#REF!="Alta",'Riesgos Corrup'!#REF!="Moderado"),CONCATENATE("R23C",'Riesgos Corrup'!#REF!),"")</f>
        <v>#REF!</v>
      </c>
      <c r="S78" s="83" t="e">
        <f>IF(AND('Riesgos Corrup'!#REF!="Alta",'Riesgos Corrup'!#REF!="Mayor"),CONCATENATE("R23C",'Riesgos Corrup'!#REF!),"")</f>
        <v>#REF!</v>
      </c>
      <c r="T78" s="39" t="e">
        <f>IF(AND('Riesgos Corrup'!#REF!="Alta",'Riesgos Corrup'!#REF!="Mayor"),CONCATENATE("R23C",'Riesgos Corrup'!#REF!),"")</f>
        <v>#REF!</v>
      </c>
      <c r="U78" s="84" t="e">
        <f>IF(AND('Riesgos Corrup'!#REF!="Alta",'Riesgos Corrup'!#REF!="Mayor"),CONCATENATE("R23C",'Riesgos Corrup'!#REF!),"")</f>
        <v>#REF!</v>
      </c>
      <c r="V78" s="96" t="e">
        <f>IF(AND('Riesgos Corrup'!#REF!="Alta",'Riesgos Corrup'!#REF!="Catastrófico"),CONCATENATE("R23C",'Riesgos Corrup'!#REF!),"")</f>
        <v>#REF!</v>
      </c>
      <c r="W78" s="97" t="e">
        <f>IF(AND('Riesgos Corrup'!#REF!="Alta",'Riesgos Corrup'!#REF!="Catastrófico"),CONCATENATE("R23C",'Riesgos Corrup'!#REF!),"")</f>
        <v>#REF!</v>
      </c>
      <c r="X78" s="98" t="e">
        <f>IF(AND('Riesgos Corrup'!#REF!="Alta",'Riesgos Corrup'!#REF!="Catastrófico"),CONCATENATE("R23C",'Riesgos Corrup'!#REF!),"")</f>
        <v>#REF!</v>
      </c>
      <c r="Y78" s="40"/>
      <c r="Z78" s="235"/>
      <c r="AA78" s="236"/>
      <c r="AB78" s="236"/>
      <c r="AC78" s="236"/>
      <c r="AD78" s="236"/>
      <c r="AE78" s="237"/>
      <c r="AF78" s="40"/>
      <c r="AG78" s="40"/>
      <c r="AH78" s="40"/>
      <c r="AI78" s="40"/>
      <c r="AJ78" s="40"/>
      <c r="AK78" s="40"/>
      <c r="AL78" s="40"/>
      <c r="AM78" s="40"/>
      <c r="AN78" s="40"/>
      <c r="AO78" s="40"/>
      <c r="AP78" s="40"/>
      <c r="AQ78" s="40"/>
      <c r="AR78" s="40"/>
      <c r="AS78" s="40"/>
      <c r="AT78" s="40"/>
      <c r="AU78" s="40"/>
      <c r="AV78" s="40"/>
      <c r="AW78" s="40"/>
      <c r="AX78" s="40"/>
      <c r="AY78" s="40"/>
      <c r="AZ78" s="40"/>
      <c r="BA78" s="40"/>
      <c r="BB78" s="40"/>
      <c r="BC78" s="40"/>
      <c r="BD78" s="40"/>
      <c r="BE78" s="40"/>
      <c r="BF78" s="40"/>
      <c r="BG78" s="40"/>
      <c r="BH78" s="40"/>
      <c r="BI78" s="40"/>
    </row>
    <row r="79" spans="1:61" ht="15" customHeight="1" x14ac:dyDescent="0.35">
      <c r="A79" s="40"/>
      <c r="B79" s="252"/>
      <c r="C79" s="253"/>
      <c r="D79" s="254"/>
      <c r="E79" s="227"/>
      <c r="F79" s="222"/>
      <c r="G79" s="222"/>
      <c r="H79" s="222"/>
      <c r="I79" s="222"/>
      <c r="J79" s="102" t="e">
        <f>IF(AND('Riesgos Corrup'!#REF!="Alta",'Riesgos Corrup'!#REF!="Moderado"),CONCATENATE("R24C",'Riesgos Corrup'!#REF!),"")</f>
        <v>#REF!</v>
      </c>
      <c r="K79" s="103" t="e">
        <f>IF(AND('Riesgos Corrup'!#REF!="Alta",'Riesgos Corrup'!#REF!="Moderado"),CONCATENATE("R24C",'Riesgos Corrup'!#REF!),"")</f>
        <v>#REF!</v>
      </c>
      <c r="L79" s="104" t="e">
        <f>IF(AND('Riesgos Corrup'!#REF!="Alta",'Riesgos Corrup'!#REF!="Moderado"),CONCATENATE("R24C",'Riesgos Corrup'!#REF!),"")</f>
        <v>#REF!</v>
      </c>
      <c r="M79" s="102" t="e">
        <f>IF(AND('Riesgos Corrup'!#REF!="Alta",'Riesgos Corrup'!#REF!="Moderado"),CONCATENATE("R24C",'Riesgos Corrup'!#REF!),"")</f>
        <v>#REF!</v>
      </c>
      <c r="N79" s="103" t="e">
        <f>IF(AND('Riesgos Corrup'!#REF!="Alta",'Riesgos Corrup'!#REF!="Moderado"),CONCATENATE("R24C",'Riesgos Corrup'!#REF!),"")</f>
        <v>#REF!</v>
      </c>
      <c r="O79" s="104" t="e">
        <f>IF(AND('Riesgos Corrup'!#REF!="Alta",'Riesgos Corrup'!#REF!="Moderado"),CONCATENATE("R24C",'Riesgos Corrup'!#REF!),"")</f>
        <v>#REF!</v>
      </c>
      <c r="P79" s="83" t="e">
        <f>IF(AND('Riesgos Corrup'!#REF!="Alta",'Riesgos Corrup'!#REF!="Moderado"),CONCATENATE("R24C",'Riesgos Corrup'!#REF!),"")</f>
        <v>#REF!</v>
      </c>
      <c r="Q79" s="39" t="e">
        <f>IF(AND('Riesgos Corrup'!#REF!="Alta",'Riesgos Corrup'!#REF!="Moderado"),CONCATENATE("R24C",'Riesgos Corrup'!#REF!),"")</f>
        <v>#REF!</v>
      </c>
      <c r="R79" s="84" t="e">
        <f>IF(AND('Riesgos Corrup'!#REF!="Alta",'Riesgos Corrup'!#REF!="Moderado"),CONCATENATE("R24C",'Riesgos Corrup'!#REF!),"")</f>
        <v>#REF!</v>
      </c>
      <c r="S79" s="83" t="e">
        <f>IF(AND('Riesgos Corrup'!#REF!="Alta",'Riesgos Corrup'!#REF!="Mayor"),CONCATENATE("R24C",'Riesgos Corrup'!#REF!),"")</f>
        <v>#REF!</v>
      </c>
      <c r="T79" s="39" t="e">
        <f>IF(AND('Riesgos Corrup'!#REF!="Alta",'Riesgos Corrup'!#REF!="Mayor"),CONCATENATE("R24C",'Riesgos Corrup'!#REF!),"")</f>
        <v>#REF!</v>
      </c>
      <c r="U79" s="84" t="e">
        <f>IF(AND('Riesgos Corrup'!#REF!="Alta",'Riesgos Corrup'!#REF!="Mayor"),CONCATENATE("R24C",'Riesgos Corrup'!#REF!),"")</f>
        <v>#REF!</v>
      </c>
      <c r="V79" s="96" t="e">
        <f>IF(AND('Riesgos Corrup'!#REF!="Alta",'Riesgos Corrup'!#REF!="Catastrófico"),CONCATENATE("R24C",'Riesgos Corrup'!#REF!),"")</f>
        <v>#REF!</v>
      </c>
      <c r="W79" s="97" t="e">
        <f>IF(AND('Riesgos Corrup'!#REF!="Alta",'Riesgos Corrup'!#REF!="Catastrófico"),CONCATENATE("R24C",'Riesgos Corrup'!#REF!),"")</f>
        <v>#REF!</v>
      </c>
      <c r="X79" s="98" t="e">
        <f>IF(AND('Riesgos Corrup'!#REF!="Alta",'Riesgos Corrup'!#REF!="Catastrófico"),CONCATENATE("R24C",'Riesgos Corrup'!#REF!),"")</f>
        <v>#REF!</v>
      </c>
      <c r="Y79" s="40"/>
      <c r="Z79" s="235"/>
      <c r="AA79" s="236"/>
      <c r="AB79" s="236"/>
      <c r="AC79" s="236"/>
      <c r="AD79" s="236"/>
      <c r="AE79" s="237"/>
      <c r="AF79" s="40"/>
      <c r="AG79" s="40"/>
      <c r="AH79" s="40"/>
      <c r="AI79" s="40"/>
      <c r="AJ79" s="40"/>
      <c r="AK79" s="40"/>
      <c r="AL79" s="40"/>
      <c r="AM79" s="40"/>
      <c r="AN79" s="40"/>
      <c r="AO79" s="40"/>
      <c r="AP79" s="40"/>
      <c r="AQ79" s="40"/>
      <c r="AR79" s="40"/>
      <c r="AS79" s="40"/>
      <c r="AT79" s="40"/>
      <c r="AU79" s="40"/>
      <c r="AV79" s="40"/>
      <c r="AW79" s="40"/>
      <c r="AX79" s="40"/>
      <c r="AY79" s="40"/>
      <c r="AZ79" s="40"/>
      <c r="BA79" s="40"/>
      <c r="BB79" s="40"/>
      <c r="BC79" s="40"/>
      <c r="BD79" s="40"/>
      <c r="BE79" s="40"/>
      <c r="BF79" s="40"/>
      <c r="BG79" s="40"/>
      <c r="BH79" s="40"/>
      <c r="BI79" s="40"/>
    </row>
    <row r="80" spans="1:61" ht="15" customHeight="1" x14ac:dyDescent="0.35">
      <c r="A80" s="40"/>
      <c r="B80" s="252"/>
      <c r="C80" s="253"/>
      <c r="D80" s="254"/>
      <c r="E80" s="227"/>
      <c r="F80" s="222"/>
      <c r="G80" s="222"/>
      <c r="H80" s="222"/>
      <c r="I80" s="222"/>
      <c r="J80" s="102" t="str">
        <f ca="1">IF(AND('Riesgos Corrup'!$AB$31="Alta",'Riesgos Corrup'!$AD$31="Moderado"),CONCATENATE("R25C",'Riesgos Corrup'!$R$31),"")</f>
        <v/>
      </c>
      <c r="K80" s="103" t="str">
        <f ca="1">IF(AND('Riesgos Corrup'!$AB$32="Alta",'Riesgos Corrup'!$AD$32="Moderado"),CONCATENATE("R25C",'Riesgos Corrup'!$R$32),"")</f>
        <v/>
      </c>
      <c r="L80" s="104" t="str">
        <f ca="1">IF(AND('Riesgos Corrup'!$AB$33="Alta",'Riesgos Corrup'!$AD$33="Moderado"),CONCATENATE("R25C",'Riesgos Corrup'!$R$33),"")</f>
        <v/>
      </c>
      <c r="M80" s="102" t="str">
        <f ca="1">IF(AND('Riesgos Corrup'!$AB$31="Alta",'Riesgos Corrup'!$AD$31="Moderado"),CONCATENATE("R25C",'Riesgos Corrup'!$R$31),"")</f>
        <v/>
      </c>
      <c r="N80" s="103" t="str">
        <f ca="1">IF(AND('Riesgos Corrup'!$AB$32="Alta",'Riesgos Corrup'!$AD$32="Moderado"),CONCATENATE("R25C",'Riesgos Corrup'!$R$32),"")</f>
        <v/>
      </c>
      <c r="O80" s="104" t="str">
        <f ca="1">IF(AND('Riesgos Corrup'!$AB$33="Alta",'Riesgos Corrup'!$AD$33="Moderado"),CONCATENATE("R25C",'Riesgos Corrup'!$R$33),"")</f>
        <v/>
      </c>
      <c r="P80" s="83" t="str">
        <f ca="1">IF(AND('Riesgos Corrup'!$AB$31="Alta",'Riesgos Corrup'!$AD$31="Moderado"),CONCATENATE("R25C",'Riesgos Corrup'!$R$31),"")</f>
        <v/>
      </c>
      <c r="Q80" s="39" t="str">
        <f ca="1">IF(AND('Riesgos Corrup'!$AB$32="Alta",'Riesgos Corrup'!$AD$32="Moderado"),CONCATENATE("R25C",'Riesgos Corrup'!$R$32),"")</f>
        <v/>
      </c>
      <c r="R80" s="84" t="str">
        <f ca="1">IF(AND('Riesgos Corrup'!$AB$33="Alta",'Riesgos Corrup'!$AD$33="Moderado"),CONCATENATE("R25C",'Riesgos Corrup'!$R$33),"")</f>
        <v/>
      </c>
      <c r="S80" s="83" t="str">
        <f ca="1">IF(AND('Riesgos Corrup'!$AB$31="Alta",'Riesgos Corrup'!$AD$31="Mayor"),CONCATENATE("R25C",'Riesgos Corrup'!$R$31),"")</f>
        <v/>
      </c>
      <c r="T80" s="39" t="str">
        <f ca="1">IF(AND('Riesgos Corrup'!$AB$32="Alta",'Riesgos Corrup'!$AD$32="Mayor"),CONCATENATE("R25C",'Riesgos Corrup'!$R$32),"")</f>
        <v/>
      </c>
      <c r="U80" s="84" t="str">
        <f ca="1">IF(AND('Riesgos Corrup'!$AB$33="Alta",'Riesgos Corrup'!$AD$33="Mayor"),CONCATENATE("R25C",'Riesgos Corrup'!$R$33),"")</f>
        <v/>
      </c>
      <c r="V80" s="96" t="str">
        <f ca="1">IF(AND('Riesgos Corrup'!$AB$31="Alta",'Riesgos Corrup'!$AD$31="Catastrófico"),CONCATENATE("R25C",'Riesgos Corrup'!$R$31),"")</f>
        <v/>
      </c>
      <c r="W80" s="97" t="str">
        <f ca="1">IF(AND('Riesgos Corrup'!$AB$32="Alta",'Riesgos Corrup'!$AD$32="Catastrófico"),CONCATENATE("R25C",'Riesgos Corrup'!$R$32),"")</f>
        <v/>
      </c>
      <c r="X80" s="98" t="str">
        <f ca="1">IF(AND('Riesgos Corrup'!$AB$33="Alta",'Riesgos Corrup'!$AD$33="Catastrófico"),CONCATENATE("R25C",'Riesgos Corrup'!$R$33),"")</f>
        <v/>
      </c>
      <c r="Y80" s="40"/>
      <c r="Z80" s="235"/>
      <c r="AA80" s="236"/>
      <c r="AB80" s="236"/>
      <c r="AC80" s="236"/>
      <c r="AD80" s="236"/>
      <c r="AE80" s="237"/>
      <c r="AF80" s="40"/>
      <c r="AG80" s="40"/>
      <c r="AH80" s="40"/>
      <c r="AI80" s="40"/>
      <c r="AJ80" s="40"/>
      <c r="AK80" s="40"/>
      <c r="AL80" s="40"/>
      <c r="AM80" s="40"/>
      <c r="AN80" s="40"/>
      <c r="AO80" s="40"/>
      <c r="AP80" s="40"/>
      <c r="AQ80" s="40"/>
      <c r="AR80" s="40"/>
      <c r="AS80" s="40"/>
      <c r="AT80" s="40"/>
      <c r="AU80" s="40"/>
      <c r="AV80" s="40"/>
      <c r="AW80" s="40"/>
      <c r="AX80" s="40"/>
      <c r="AY80" s="40"/>
      <c r="AZ80" s="40"/>
      <c r="BA80" s="40"/>
      <c r="BB80" s="40"/>
      <c r="BC80" s="40"/>
      <c r="BD80" s="40"/>
      <c r="BE80" s="40"/>
      <c r="BF80" s="40"/>
      <c r="BG80" s="40"/>
      <c r="BH80" s="40"/>
      <c r="BI80" s="40"/>
    </row>
    <row r="81" spans="1:61" ht="15" customHeight="1" x14ac:dyDescent="0.35">
      <c r="A81" s="40"/>
      <c r="B81" s="252"/>
      <c r="C81" s="253"/>
      <c r="D81" s="254"/>
      <c r="E81" s="227"/>
      <c r="F81" s="222"/>
      <c r="G81" s="222"/>
      <c r="H81" s="222"/>
      <c r="I81" s="222"/>
      <c r="J81" s="102" t="e">
        <f>IF(AND('Riesgos Corrup'!#REF!="Alta",'Riesgos Corrup'!#REF!="Moderado"),CONCATENATE("R26C",'Riesgos Corrup'!#REF!),"")</f>
        <v>#REF!</v>
      </c>
      <c r="K81" s="103" t="e">
        <f>IF(AND('Riesgos Corrup'!#REF!="Alta",'Riesgos Corrup'!#REF!="Moderado"),CONCATENATE("R26C",'Riesgos Corrup'!#REF!),"")</f>
        <v>#REF!</v>
      </c>
      <c r="L81" s="104" t="e">
        <f>IF(AND('Riesgos Corrup'!#REF!="Alta",'Riesgos Corrup'!#REF!="Moderado"),CONCATENATE("R26C",'Riesgos Corrup'!#REF!),"")</f>
        <v>#REF!</v>
      </c>
      <c r="M81" s="102" t="e">
        <f>IF(AND('Riesgos Corrup'!#REF!="Alta",'Riesgos Corrup'!#REF!="Moderado"),CONCATENATE("R26C",'Riesgos Corrup'!#REF!),"")</f>
        <v>#REF!</v>
      </c>
      <c r="N81" s="103" t="e">
        <f>IF(AND('Riesgos Corrup'!#REF!="Alta",'Riesgos Corrup'!#REF!="Moderado"),CONCATENATE("R26C",'Riesgos Corrup'!#REF!),"")</f>
        <v>#REF!</v>
      </c>
      <c r="O81" s="104" t="e">
        <f>IF(AND('Riesgos Corrup'!#REF!="Alta",'Riesgos Corrup'!#REF!="Moderado"),CONCATENATE("R26C",'Riesgos Corrup'!#REF!),"")</f>
        <v>#REF!</v>
      </c>
      <c r="P81" s="83" t="e">
        <f>IF(AND('Riesgos Corrup'!#REF!="Alta",'Riesgos Corrup'!#REF!="Moderado"),CONCATENATE("R26C",'Riesgos Corrup'!#REF!),"")</f>
        <v>#REF!</v>
      </c>
      <c r="Q81" s="39" t="e">
        <f>IF(AND('Riesgos Corrup'!#REF!="Alta",'Riesgos Corrup'!#REF!="Moderado"),CONCATENATE("R26C",'Riesgos Corrup'!#REF!),"")</f>
        <v>#REF!</v>
      </c>
      <c r="R81" s="84" t="e">
        <f>IF(AND('Riesgos Corrup'!#REF!="Alta",'Riesgos Corrup'!#REF!="Moderado"),CONCATENATE("R26C",'Riesgos Corrup'!#REF!),"")</f>
        <v>#REF!</v>
      </c>
      <c r="S81" s="83" t="e">
        <f>IF(AND('Riesgos Corrup'!#REF!="Alta",'Riesgos Corrup'!#REF!="Mayor"),CONCATENATE("R26C",'Riesgos Corrup'!#REF!),"")</f>
        <v>#REF!</v>
      </c>
      <c r="T81" s="39" t="e">
        <f>IF(AND('Riesgos Corrup'!#REF!="Alta",'Riesgos Corrup'!#REF!="Mayor"),CONCATENATE("R26C",'Riesgos Corrup'!#REF!),"")</f>
        <v>#REF!</v>
      </c>
      <c r="U81" s="84" t="e">
        <f>IF(AND('Riesgos Corrup'!#REF!="Alta",'Riesgos Corrup'!#REF!="Mayor"),CONCATENATE("R26C",'Riesgos Corrup'!#REF!),"")</f>
        <v>#REF!</v>
      </c>
      <c r="V81" s="96" t="e">
        <f>IF(AND('Riesgos Corrup'!#REF!="Alta",'Riesgos Corrup'!#REF!="Catastrófico"),CONCATENATE("R26C",'Riesgos Corrup'!#REF!),"")</f>
        <v>#REF!</v>
      </c>
      <c r="W81" s="97" t="e">
        <f>IF(AND('Riesgos Corrup'!#REF!="Alta",'Riesgos Corrup'!#REF!="Catastrófico"),CONCATENATE("R26C",'Riesgos Corrup'!#REF!),"")</f>
        <v>#REF!</v>
      </c>
      <c r="X81" s="98" t="e">
        <f>IF(AND('Riesgos Corrup'!#REF!="Alta",'Riesgos Corrup'!#REF!="Catastrófico"),CONCATENATE("R26C",'Riesgos Corrup'!#REF!),"")</f>
        <v>#REF!</v>
      </c>
      <c r="Y81" s="40"/>
      <c r="Z81" s="235"/>
      <c r="AA81" s="236"/>
      <c r="AB81" s="236"/>
      <c r="AC81" s="236"/>
      <c r="AD81" s="236"/>
      <c r="AE81" s="237"/>
      <c r="AF81" s="40"/>
      <c r="AG81" s="40"/>
      <c r="AH81" s="40"/>
      <c r="AI81" s="40"/>
      <c r="AJ81" s="40"/>
      <c r="AK81" s="40"/>
      <c r="AL81" s="40"/>
      <c r="AM81" s="40"/>
      <c r="AN81" s="40"/>
      <c r="AO81" s="40"/>
      <c r="AP81" s="40"/>
      <c r="AQ81" s="40"/>
      <c r="AR81" s="40"/>
      <c r="AS81" s="40"/>
      <c r="AT81" s="40"/>
      <c r="AU81" s="40"/>
      <c r="AV81" s="40"/>
      <c r="AW81" s="40"/>
      <c r="AX81" s="40"/>
      <c r="AY81" s="40"/>
      <c r="AZ81" s="40"/>
      <c r="BA81" s="40"/>
      <c r="BB81" s="40"/>
      <c r="BC81" s="40"/>
      <c r="BD81" s="40"/>
      <c r="BE81" s="40"/>
      <c r="BF81" s="40"/>
      <c r="BG81" s="40"/>
      <c r="BH81" s="40"/>
      <c r="BI81" s="40"/>
    </row>
    <row r="82" spans="1:61" ht="15" customHeight="1" x14ac:dyDescent="0.35">
      <c r="A82" s="40"/>
      <c r="B82" s="252"/>
      <c r="C82" s="253"/>
      <c r="D82" s="254"/>
      <c r="E82" s="227"/>
      <c r="F82" s="222"/>
      <c r="G82" s="222"/>
      <c r="H82" s="222"/>
      <c r="I82" s="222"/>
      <c r="J82" s="102" t="str">
        <f ca="1">IF(AND('Riesgos Corrup'!$AB$34="Alta",'Riesgos Corrup'!$AD$34="Moderado"),CONCATENATE("R27C",'Riesgos Corrup'!$R$34),"")</f>
        <v/>
      </c>
      <c r="K82" s="103" t="str">
        <f>IF(AND('Riesgos Corrup'!$AB$35="Alta",'Riesgos Corrup'!$AD$35="Moderado"),CONCATENATE("R27C",'Riesgos Corrup'!$R$35),"")</f>
        <v/>
      </c>
      <c r="L82" s="104" t="str">
        <f>IF(AND('Riesgos Corrup'!$AB$36="Alta",'Riesgos Corrup'!$AD$36="Moderado"),CONCATENATE("R27C",'Riesgos Corrup'!$R$36),"")</f>
        <v/>
      </c>
      <c r="M82" s="102" t="str">
        <f ca="1">IF(AND('Riesgos Corrup'!$AB$34="Alta",'Riesgos Corrup'!$AD$34="Moderado"),CONCATENATE("R27C",'Riesgos Corrup'!$R$34),"")</f>
        <v/>
      </c>
      <c r="N82" s="103" t="str">
        <f>IF(AND('Riesgos Corrup'!$AB$35="Alta",'Riesgos Corrup'!$AD$35="Moderado"),CONCATENATE("R27C",'Riesgos Corrup'!$R$35),"")</f>
        <v/>
      </c>
      <c r="O82" s="104" t="str">
        <f>IF(AND('Riesgos Corrup'!$AB$36="Alta",'Riesgos Corrup'!$AD$36="Moderado"),CONCATENATE("R27C",'Riesgos Corrup'!$R$36),"")</f>
        <v/>
      </c>
      <c r="P82" s="83" t="str">
        <f ca="1">IF(AND('Riesgos Corrup'!$AB$34="Alta",'Riesgos Corrup'!$AD$34="Moderado"),CONCATENATE("R27C",'Riesgos Corrup'!$R$34),"")</f>
        <v/>
      </c>
      <c r="Q82" s="39" t="str">
        <f>IF(AND('Riesgos Corrup'!$AB$35="Alta",'Riesgos Corrup'!$AD$35="Moderado"),CONCATENATE("R27C",'Riesgos Corrup'!$R$35),"")</f>
        <v/>
      </c>
      <c r="R82" s="84" t="str">
        <f>IF(AND('Riesgos Corrup'!$AB$36="Alta",'Riesgos Corrup'!$AD$36="Moderado"),CONCATENATE("R27C",'Riesgos Corrup'!$R$36),"")</f>
        <v/>
      </c>
      <c r="S82" s="83" t="str">
        <f ca="1">IF(AND('Riesgos Corrup'!$AB$34="Alta",'Riesgos Corrup'!$AD$34="Mayor"),CONCATENATE("R27C",'Riesgos Corrup'!$R$34),"")</f>
        <v/>
      </c>
      <c r="T82" s="39" t="str">
        <f>IF(AND('Riesgos Corrup'!$AB$35="Alta",'Riesgos Corrup'!$AD$35="Mayor"),CONCATENATE("R27C",'Riesgos Corrup'!$R$35),"")</f>
        <v/>
      </c>
      <c r="U82" s="84" t="str">
        <f>IF(AND('Riesgos Corrup'!$AB$36="Alta",'Riesgos Corrup'!$AD$36="Mayor"),CONCATENATE("R27C",'Riesgos Corrup'!$R$36),"")</f>
        <v/>
      </c>
      <c r="V82" s="96" t="str">
        <f ca="1">IF(AND('Riesgos Corrup'!$AB$34="Alta",'Riesgos Corrup'!$AD$34="Catastrófico"),CONCATENATE("R27C",'Riesgos Corrup'!$R$34),"")</f>
        <v/>
      </c>
      <c r="W82" s="97" t="str">
        <f>IF(AND('Riesgos Corrup'!$AB$35="Alta",'Riesgos Corrup'!$AD$35="Catastrófico"),CONCATENATE("R27C",'Riesgos Corrup'!$R$35),"")</f>
        <v/>
      </c>
      <c r="X82" s="98" t="str">
        <f>IF(AND('Riesgos Corrup'!$AB$36="Alta",'Riesgos Corrup'!$AD$36="Catastrófico"),CONCATENATE("R27C",'Riesgos Corrup'!$R$36),"")</f>
        <v/>
      </c>
      <c r="Y82" s="40"/>
      <c r="Z82" s="235"/>
      <c r="AA82" s="236"/>
      <c r="AB82" s="236"/>
      <c r="AC82" s="236"/>
      <c r="AD82" s="236"/>
      <c r="AE82" s="237"/>
      <c r="AF82" s="40"/>
      <c r="AG82" s="40"/>
      <c r="AH82" s="40"/>
      <c r="AI82" s="40"/>
      <c r="AJ82" s="40"/>
      <c r="AK82" s="40"/>
      <c r="AL82" s="40"/>
      <c r="AM82" s="40"/>
      <c r="AN82" s="40"/>
      <c r="AO82" s="40"/>
      <c r="AP82" s="40"/>
      <c r="AQ82" s="40"/>
      <c r="AR82" s="40"/>
      <c r="AS82" s="40"/>
      <c r="AT82" s="40"/>
      <c r="AU82" s="40"/>
      <c r="AV82" s="40"/>
      <c r="AW82" s="40"/>
      <c r="AX82" s="40"/>
      <c r="AY82" s="40"/>
      <c r="AZ82" s="40"/>
      <c r="BA82" s="40"/>
      <c r="BB82" s="40"/>
      <c r="BC82" s="40"/>
      <c r="BD82" s="40"/>
      <c r="BE82" s="40"/>
      <c r="BF82" s="40"/>
      <c r="BG82" s="40"/>
      <c r="BH82" s="40"/>
      <c r="BI82" s="40"/>
    </row>
    <row r="83" spans="1:61" ht="15" customHeight="1" x14ac:dyDescent="0.35">
      <c r="A83" s="40"/>
      <c r="B83" s="252"/>
      <c r="C83" s="253"/>
      <c r="D83" s="254"/>
      <c r="E83" s="227"/>
      <c r="F83" s="222"/>
      <c r="G83" s="222"/>
      <c r="H83" s="222"/>
      <c r="I83" s="222"/>
      <c r="J83" s="102" t="e">
        <f>IF(AND('Riesgos Corrup'!#REF!="Alta",'Riesgos Corrup'!#REF!="Moderado"),CONCATENATE("R28C",'Riesgos Corrup'!#REF!),"")</f>
        <v>#REF!</v>
      </c>
      <c r="K83" s="103" t="e">
        <f>IF(AND('Riesgos Corrup'!#REF!="Alta",'Riesgos Corrup'!#REF!="Moderado"),CONCATENATE("R28C",'Riesgos Corrup'!#REF!),"")</f>
        <v>#REF!</v>
      </c>
      <c r="L83" s="104" t="e">
        <f>IF(AND('Riesgos Corrup'!#REF!="Alta",'Riesgos Corrup'!#REF!="Moderado"),CONCATENATE("R28C",'Riesgos Corrup'!#REF!),"")</f>
        <v>#REF!</v>
      </c>
      <c r="M83" s="102" t="e">
        <f>IF(AND('Riesgos Corrup'!#REF!="Alta",'Riesgos Corrup'!#REF!="Moderado"),CONCATENATE("R28C",'Riesgos Corrup'!#REF!),"")</f>
        <v>#REF!</v>
      </c>
      <c r="N83" s="103" t="e">
        <f>IF(AND('Riesgos Corrup'!#REF!="Alta",'Riesgos Corrup'!#REF!="Moderado"),CONCATENATE("R28C",'Riesgos Corrup'!#REF!),"")</f>
        <v>#REF!</v>
      </c>
      <c r="O83" s="104" t="e">
        <f>IF(AND('Riesgos Corrup'!#REF!="Alta",'Riesgos Corrup'!#REF!="Moderado"),CONCATENATE("R28C",'Riesgos Corrup'!#REF!),"")</f>
        <v>#REF!</v>
      </c>
      <c r="P83" s="83" t="e">
        <f>IF(AND('Riesgos Corrup'!#REF!="Alta",'Riesgos Corrup'!#REF!="Moderado"),CONCATENATE("R28C",'Riesgos Corrup'!#REF!),"")</f>
        <v>#REF!</v>
      </c>
      <c r="Q83" s="39" t="e">
        <f>IF(AND('Riesgos Corrup'!#REF!="Alta",'Riesgos Corrup'!#REF!="Moderado"),CONCATENATE("R28C",'Riesgos Corrup'!#REF!),"")</f>
        <v>#REF!</v>
      </c>
      <c r="R83" s="84" t="e">
        <f>IF(AND('Riesgos Corrup'!#REF!="Alta",'Riesgos Corrup'!#REF!="Moderado"),CONCATENATE("R28C",'Riesgos Corrup'!#REF!),"")</f>
        <v>#REF!</v>
      </c>
      <c r="S83" s="83" t="e">
        <f>IF(AND('Riesgos Corrup'!#REF!="Alta",'Riesgos Corrup'!#REF!="Mayor"),CONCATENATE("R28C",'Riesgos Corrup'!#REF!),"")</f>
        <v>#REF!</v>
      </c>
      <c r="T83" s="39" t="e">
        <f>IF(AND('Riesgos Corrup'!#REF!="Alta",'Riesgos Corrup'!#REF!="Mayor"),CONCATENATE("R28C",'Riesgos Corrup'!#REF!),"")</f>
        <v>#REF!</v>
      </c>
      <c r="U83" s="84" t="e">
        <f>IF(AND('Riesgos Corrup'!#REF!="Alta",'Riesgos Corrup'!#REF!="Mayor"),CONCATENATE("R28C",'Riesgos Corrup'!#REF!),"")</f>
        <v>#REF!</v>
      </c>
      <c r="V83" s="96" t="e">
        <f>IF(AND('Riesgos Corrup'!#REF!="Alta",'Riesgos Corrup'!#REF!="Catastrófico"),CONCATENATE("R28C",'Riesgos Corrup'!#REF!),"")</f>
        <v>#REF!</v>
      </c>
      <c r="W83" s="97" t="e">
        <f>IF(AND('Riesgos Corrup'!#REF!="Alta",'Riesgos Corrup'!#REF!="Catastrófico"),CONCATENATE("R28C",'Riesgos Corrup'!#REF!),"")</f>
        <v>#REF!</v>
      </c>
      <c r="X83" s="98" t="e">
        <f>IF(AND('Riesgos Corrup'!#REF!="Alta",'Riesgos Corrup'!#REF!="Catastrófico"),CONCATENATE("R28C",'Riesgos Corrup'!#REF!),"")</f>
        <v>#REF!</v>
      </c>
      <c r="Y83" s="40"/>
      <c r="Z83" s="235"/>
      <c r="AA83" s="236"/>
      <c r="AB83" s="236"/>
      <c r="AC83" s="236"/>
      <c r="AD83" s="236"/>
      <c r="AE83" s="237"/>
      <c r="AF83" s="40"/>
      <c r="AG83" s="40"/>
      <c r="AH83" s="40"/>
      <c r="AI83" s="40"/>
      <c r="AJ83" s="40"/>
      <c r="AK83" s="40"/>
      <c r="AL83" s="40"/>
      <c r="AM83" s="40"/>
      <c r="AN83" s="40"/>
      <c r="AO83" s="40"/>
      <c r="AP83" s="40"/>
      <c r="AQ83" s="40"/>
      <c r="AR83" s="40"/>
      <c r="AS83" s="40"/>
      <c r="AT83" s="40"/>
      <c r="AU83" s="40"/>
      <c r="AV83" s="40"/>
      <c r="AW83" s="40"/>
      <c r="AX83" s="40"/>
      <c r="AY83" s="40"/>
      <c r="AZ83" s="40"/>
      <c r="BA83" s="40"/>
      <c r="BB83" s="40"/>
      <c r="BC83" s="40"/>
      <c r="BD83" s="40"/>
      <c r="BE83" s="40"/>
      <c r="BF83" s="40"/>
      <c r="BG83" s="40"/>
      <c r="BH83" s="40"/>
      <c r="BI83" s="40"/>
    </row>
    <row r="84" spans="1:61" ht="15" customHeight="1" x14ac:dyDescent="0.35">
      <c r="A84" s="40"/>
      <c r="B84" s="252"/>
      <c r="C84" s="253"/>
      <c r="D84" s="254"/>
      <c r="E84" s="227"/>
      <c r="F84" s="222"/>
      <c r="G84" s="222"/>
      <c r="H84" s="222"/>
      <c r="I84" s="222"/>
      <c r="J84" s="102" t="e">
        <f>IF(AND('Riesgos Corrup'!#REF!="Alta",'Riesgos Corrup'!#REF!="Moderado"),CONCATENATE("R29C",'Riesgos Corrup'!#REF!),"")</f>
        <v>#REF!</v>
      </c>
      <c r="K84" s="103" t="e">
        <f>IF(AND('Riesgos Corrup'!#REF!="Alta",'Riesgos Corrup'!#REF!="Moderado"),CONCATENATE("R29C",'Riesgos Corrup'!#REF!),"")</f>
        <v>#REF!</v>
      </c>
      <c r="L84" s="104" t="e">
        <f>IF(AND('Riesgos Corrup'!#REF!="Alta",'Riesgos Corrup'!#REF!="Moderado"),CONCATENATE("R29C",'Riesgos Corrup'!#REF!),"")</f>
        <v>#REF!</v>
      </c>
      <c r="M84" s="102" t="e">
        <f>IF(AND('Riesgos Corrup'!#REF!="Alta",'Riesgos Corrup'!#REF!="Moderado"),CONCATENATE("R29C",'Riesgos Corrup'!#REF!),"")</f>
        <v>#REF!</v>
      </c>
      <c r="N84" s="103" t="e">
        <f>IF(AND('Riesgos Corrup'!#REF!="Alta",'Riesgos Corrup'!#REF!="Moderado"),CONCATENATE("R29C",'Riesgos Corrup'!#REF!),"")</f>
        <v>#REF!</v>
      </c>
      <c r="O84" s="104" t="e">
        <f>IF(AND('Riesgos Corrup'!#REF!="Alta",'Riesgos Corrup'!#REF!="Moderado"),CONCATENATE("R29C",'Riesgos Corrup'!#REF!),"")</f>
        <v>#REF!</v>
      </c>
      <c r="P84" s="83" t="e">
        <f>IF(AND('Riesgos Corrup'!#REF!="Alta",'Riesgos Corrup'!#REF!="Moderado"),CONCATENATE("R29C",'Riesgos Corrup'!#REF!),"")</f>
        <v>#REF!</v>
      </c>
      <c r="Q84" s="39" t="e">
        <f>IF(AND('Riesgos Corrup'!#REF!="Alta",'Riesgos Corrup'!#REF!="Moderado"),CONCATENATE("R29C",'Riesgos Corrup'!#REF!),"")</f>
        <v>#REF!</v>
      </c>
      <c r="R84" s="84" t="e">
        <f>IF(AND('Riesgos Corrup'!#REF!="Alta",'Riesgos Corrup'!#REF!="Moderado"),CONCATENATE("R29C",'Riesgos Corrup'!#REF!),"")</f>
        <v>#REF!</v>
      </c>
      <c r="S84" s="83" t="e">
        <f>IF(AND('Riesgos Corrup'!#REF!="Alta",'Riesgos Corrup'!#REF!="Mayor"),CONCATENATE("R29C",'Riesgos Corrup'!#REF!),"")</f>
        <v>#REF!</v>
      </c>
      <c r="T84" s="39" t="e">
        <f>IF(AND('Riesgos Corrup'!#REF!="Alta",'Riesgos Corrup'!#REF!="Mayor"),CONCATENATE("R29C",'Riesgos Corrup'!#REF!),"")</f>
        <v>#REF!</v>
      </c>
      <c r="U84" s="84" t="e">
        <f>IF(AND('Riesgos Corrup'!#REF!="Alta",'Riesgos Corrup'!#REF!="Mayor"),CONCATENATE("R29C",'Riesgos Corrup'!#REF!),"")</f>
        <v>#REF!</v>
      </c>
      <c r="V84" s="96" t="e">
        <f>IF(AND('Riesgos Corrup'!#REF!="Alta",'Riesgos Corrup'!#REF!="Catastrófico"),CONCATENATE("R29C",'Riesgos Corrup'!#REF!),"")</f>
        <v>#REF!</v>
      </c>
      <c r="W84" s="97" t="e">
        <f>IF(AND('Riesgos Corrup'!#REF!="Alta",'Riesgos Corrup'!#REF!="Catastrófico"),CONCATENATE("R29C",'Riesgos Corrup'!#REF!),"")</f>
        <v>#REF!</v>
      </c>
      <c r="X84" s="98" t="e">
        <f>IF(AND('Riesgos Corrup'!#REF!="Alta",'Riesgos Corrup'!#REF!="Catastrófico"),CONCATENATE("R29C",'Riesgos Corrup'!#REF!),"")</f>
        <v>#REF!</v>
      </c>
      <c r="Y84" s="40"/>
      <c r="Z84" s="235"/>
      <c r="AA84" s="236"/>
      <c r="AB84" s="236"/>
      <c r="AC84" s="236"/>
      <c r="AD84" s="236"/>
      <c r="AE84" s="237"/>
      <c r="AF84" s="40"/>
      <c r="AG84" s="40"/>
      <c r="AH84" s="40"/>
      <c r="AI84" s="40"/>
      <c r="AJ84" s="40"/>
      <c r="AK84" s="40"/>
      <c r="AL84" s="40"/>
      <c r="AM84" s="40"/>
      <c r="AN84" s="40"/>
      <c r="AO84" s="40"/>
      <c r="AP84" s="40"/>
      <c r="AQ84" s="40"/>
      <c r="AR84" s="40"/>
      <c r="AS84" s="40"/>
      <c r="AT84" s="40"/>
      <c r="AU84" s="40"/>
      <c r="AV84" s="40"/>
      <c r="AW84" s="40"/>
      <c r="AX84" s="40"/>
      <c r="AY84" s="40"/>
      <c r="AZ84" s="40"/>
      <c r="BA84" s="40"/>
      <c r="BB84" s="40"/>
      <c r="BC84" s="40"/>
      <c r="BD84" s="40"/>
      <c r="BE84" s="40"/>
      <c r="BF84" s="40"/>
      <c r="BG84" s="40"/>
      <c r="BH84" s="40"/>
      <c r="BI84" s="40"/>
    </row>
    <row r="85" spans="1:61" ht="15" customHeight="1" x14ac:dyDescent="0.35">
      <c r="A85" s="40"/>
      <c r="B85" s="252"/>
      <c r="C85" s="253"/>
      <c r="D85" s="254"/>
      <c r="E85" s="227"/>
      <c r="F85" s="222"/>
      <c r="G85" s="222"/>
      <c r="H85" s="222"/>
      <c r="I85" s="222"/>
      <c r="J85" s="102" t="e">
        <f>IF(AND('Riesgos Corrup'!#REF!="Alta",'Riesgos Corrup'!#REF!="Moderado"),CONCATENATE("R30C",'Riesgos Corrup'!#REF!),"")</f>
        <v>#REF!</v>
      </c>
      <c r="K85" s="103" t="e">
        <f>IF(AND('Riesgos Corrup'!#REF!="Alta",'Riesgos Corrup'!#REF!="Moderado"),CONCATENATE("R30C",'Riesgos Corrup'!#REF!),"")</f>
        <v>#REF!</v>
      </c>
      <c r="L85" s="104" t="e">
        <f>IF(AND('Riesgos Corrup'!#REF!="Alta",'Riesgos Corrup'!#REF!="Moderado"),CONCATENATE("R30C",'Riesgos Corrup'!#REF!),"")</f>
        <v>#REF!</v>
      </c>
      <c r="M85" s="102" t="e">
        <f>IF(AND('Riesgos Corrup'!#REF!="Alta",'Riesgos Corrup'!#REF!="Moderado"),CONCATENATE("R30C",'Riesgos Corrup'!#REF!),"")</f>
        <v>#REF!</v>
      </c>
      <c r="N85" s="103" t="e">
        <f>IF(AND('Riesgos Corrup'!#REF!="Alta",'Riesgos Corrup'!#REF!="Moderado"),CONCATENATE("R30C",'Riesgos Corrup'!#REF!),"")</f>
        <v>#REF!</v>
      </c>
      <c r="O85" s="104" t="e">
        <f>IF(AND('Riesgos Corrup'!#REF!="Alta",'Riesgos Corrup'!#REF!="Moderado"),CONCATENATE("R30C",'Riesgos Corrup'!#REF!),"")</f>
        <v>#REF!</v>
      </c>
      <c r="P85" s="83" t="e">
        <f>IF(AND('Riesgos Corrup'!#REF!="Alta",'Riesgos Corrup'!#REF!="Moderado"),CONCATENATE("R30C",'Riesgos Corrup'!#REF!),"")</f>
        <v>#REF!</v>
      </c>
      <c r="Q85" s="39" t="e">
        <f>IF(AND('Riesgos Corrup'!#REF!="Alta",'Riesgos Corrup'!#REF!="Moderado"),CONCATENATE("R30C",'Riesgos Corrup'!#REF!),"")</f>
        <v>#REF!</v>
      </c>
      <c r="R85" s="84" t="e">
        <f>IF(AND('Riesgos Corrup'!#REF!="Alta",'Riesgos Corrup'!#REF!="Moderado"),CONCATENATE("R30C",'Riesgos Corrup'!#REF!),"")</f>
        <v>#REF!</v>
      </c>
      <c r="S85" s="83" t="e">
        <f>IF(AND('Riesgos Corrup'!#REF!="Alta",'Riesgos Corrup'!#REF!="Mayor"),CONCATENATE("R30C",'Riesgos Corrup'!#REF!),"")</f>
        <v>#REF!</v>
      </c>
      <c r="T85" s="39" t="e">
        <f>IF(AND('Riesgos Corrup'!#REF!="Alta",'Riesgos Corrup'!#REF!="Mayor"),CONCATENATE("R30C",'Riesgos Corrup'!#REF!),"")</f>
        <v>#REF!</v>
      </c>
      <c r="U85" s="84" t="e">
        <f>IF(AND('Riesgos Corrup'!#REF!="Alta",'Riesgos Corrup'!#REF!="Mayor"),CONCATENATE("R30C",'Riesgos Corrup'!#REF!),"")</f>
        <v>#REF!</v>
      </c>
      <c r="V85" s="96" t="e">
        <f>IF(AND('Riesgos Corrup'!#REF!="Alta",'Riesgos Corrup'!#REF!="Catastrófico"),CONCATENATE("R30C",'Riesgos Corrup'!#REF!),"")</f>
        <v>#REF!</v>
      </c>
      <c r="W85" s="97" t="e">
        <f>IF(AND('Riesgos Corrup'!#REF!="Alta",'Riesgos Corrup'!#REF!="Catastrófico"),CONCATENATE("R30C",'Riesgos Corrup'!#REF!),"")</f>
        <v>#REF!</v>
      </c>
      <c r="X85" s="98" t="e">
        <f>IF(AND('Riesgos Corrup'!#REF!="Alta",'Riesgos Corrup'!#REF!="Catastrófico"),CONCATENATE("R30C",'Riesgos Corrup'!#REF!),"")</f>
        <v>#REF!</v>
      </c>
      <c r="Y85" s="40"/>
      <c r="Z85" s="235"/>
      <c r="AA85" s="236"/>
      <c r="AB85" s="236"/>
      <c r="AC85" s="236"/>
      <c r="AD85" s="236"/>
      <c r="AE85" s="237"/>
      <c r="AF85" s="40"/>
      <c r="AG85" s="40"/>
      <c r="AH85" s="40"/>
      <c r="AI85" s="40"/>
      <c r="AJ85" s="40"/>
      <c r="AK85" s="40"/>
      <c r="AL85" s="40"/>
      <c r="AM85" s="40"/>
      <c r="AN85" s="40"/>
      <c r="AO85" s="40"/>
      <c r="AP85" s="40"/>
      <c r="AQ85" s="40"/>
      <c r="AR85" s="40"/>
      <c r="AS85" s="40"/>
      <c r="AT85" s="40"/>
      <c r="AU85" s="40"/>
      <c r="AV85" s="40"/>
      <c r="AW85" s="40"/>
      <c r="AX85" s="40"/>
      <c r="AY85" s="40"/>
      <c r="AZ85" s="40"/>
      <c r="BA85" s="40"/>
      <c r="BB85" s="40"/>
      <c r="BC85" s="40"/>
      <c r="BD85" s="40"/>
      <c r="BE85" s="40"/>
      <c r="BF85" s="40"/>
      <c r="BG85" s="40"/>
      <c r="BH85" s="40"/>
      <c r="BI85" s="40"/>
    </row>
    <row r="86" spans="1:61" ht="15" customHeight="1" x14ac:dyDescent="0.35">
      <c r="A86" s="40"/>
      <c r="B86" s="252"/>
      <c r="C86" s="253"/>
      <c r="D86" s="254"/>
      <c r="E86" s="227"/>
      <c r="F86" s="222"/>
      <c r="G86" s="222"/>
      <c r="H86" s="222"/>
      <c r="I86" s="222"/>
      <c r="J86" s="102" t="e">
        <f>IF(AND('Riesgos Corrup'!#REF!="Alta",'Riesgos Corrup'!#REF!="Moderado"),CONCATENATE("R31C",'Riesgos Corrup'!#REF!),"")</f>
        <v>#REF!</v>
      </c>
      <c r="K86" s="103" t="e">
        <f>IF(AND('Riesgos Corrup'!#REF!="Alta",'Riesgos Corrup'!#REF!="Moderado"),CONCATENATE("R31C",'Riesgos Corrup'!#REF!),"")</f>
        <v>#REF!</v>
      </c>
      <c r="L86" s="103" t="e">
        <f>IF(AND('Riesgos Corrup'!#REF!="Alta",'Riesgos Corrup'!#REF!="Moderado"),CONCATENATE("R31C",'Riesgos Corrup'!#REF!),"")</f>
        <v>#REF!</v>
      </c>
      <c r="M86" s="102" t="e">
        <f>IF(AND('Riesgos Corrup'!#REF!="Alta",'Riesgos Corrup'!#REF!="Moderado"),CONCATENATE("R31C",'Riesgos Corrup'!#REF!),"")</f>
        <v>#REF!</v>
      </c>
      <c r="N86" s="103" t="e">
        <f>IF(AND('Riesgos Corrup'!#REF!="Alta",'Riesgos Corrup'!#REF!="Moderado"),CONCATENATE("R31C",'Riesgos Corrup'!#REF!),"")</f>
        <v>#REF!</v>
      </c>
      <c r="O86" s="103" t="e">
        <f>IF(AND('Riesgos Corrup'!#REF!="Alta",'Riesgos Corrup'!#REF!="Moderado"),CONCATENATE("R31C",'Riesgos Corrup'!#REF!),"")</f>
        <v>#REF!</v>
      </c>
      <c r="P86" s="83" t="e">
        <f>IF(AND('Riesgos Corrup'!#REF!="Alta",'Riesgos Corrup'!#REF!="Moderado"),CONCATENATE("R31C",'Riesgos Corrup'!#REF!),"")</f>
        <v>#REF!</v>
      </c>
      <c r="Q86" s="39" t="e">
        <f>IF(AND('Riesgos Corrup'!#REF!="Alta",'Riesgos Corrup'!#REF!="Moderado"),CONCATENATE("R31C",'Riesgos Corrup'!#REF!),"")</f>
        <v>#REF!</v>
      </c>
      <c r="R86" s="39" t="e">
        <f>IF(AND('Riesgos Corrup'!#REF!="Alta",'Riesgos Corrup'!#REF!="Moderado"),CONCATENATE("R31C",'Riesgos Corrup'!#REF!),"")</f>
        <v>#REF!</v>
      </c>
      <c r="S86" s="83" t="e">
        <f>IF(AND('Riesgos Corrup'!#REF!="Alta",'Riesgos Corrup'!#REF!="Mayor"),CONCATENATE("R31C",'Riesgos Corrup'!#REF!),"")</f>
        <v>#REF!</v>
      </c>
      <c r="T86" s="39" t="e">
        <f>IF(AND('Riesgos Corrup'!#REF!="Alta",'Riesgos Corrup'!#REF!="Mayor"),CONCATENATE("R31C",'Riesgos Corrup'!#REF!),"")</f>
        <v>#REF!</v>
      </c>
      <c r="U86" s="39" t="e">
        <f>IF(AND('Riesgos Corrup'!#REF!="Alta",'Riesgos Corrup'!#REF!="Mayor"),CONCATENATE("R31C",'Riesgos Corrup'!#REF!),"")</f>
        <v>#REF!</v>
      </c>
      <c r="V86" s="96" t="e">
        <f>IF(AND('Riesgos Corrup'!#REF!="Alta",'Riesgos Corrup'!#REF!="Catastrófico"),CONCATENATE("R31C",'Riesgos Corrup'!#REF!),"")</f>
        <v>#REF!</v>
      </c>
      <c r="W86" s="97" t="e">
        <f>IF(AND('Riesgos Corrup'!#REF!="Alta",'Riesgos Corrup'!#REF!="Catastrófico"),CONCATENATE("R31C",'Riesgos Corrup'!#REF!),"")</f>
        <v>#REF!</v>
      </c>
      <c r="X86" s="98" t="e">
        <f>IF(AND('Riesgos Corrup'!#REF!="Alta",'Riesgos Corrup'!#REF!="Catastrófico"),CONCATENATE("R31C",'Riesgos Corrup'!#REF!),"")</f>
        <v>#REF!</v>
      </c>
      <c r="Y86" s="40"/>
      <c r="Z86" s="235"/>
      <c r="AA86" s="236"/>
      <c r="AB86" s="236"/>
      <c r="AC86" s="236"/>
      <c r="AD86" s="236"/>
      <c r="AE86" s="237"/>
      <c r="AF86" s="40"/>
      <c r="AG86" s="40"/>
      <c r="AH86" s="40"/>
      <c r="AI86" s="40"/>
      <c r="AJ86" s="40"/>
      <c r="AK86" s="40"/>
      <c r="AL86" s="40"/>
      <c r="AM86" s="40"/>
      <c r="AN86" s="40"/>
      <c r="AO86" s="40"/>
      <c r="AP86" s="40"/>
      <c r="AQ86" s="40"/>
      <c r="AR86" s="40"/>
      <c r="AS86" s="40"/>
      <c r="AT86" s="40"/>
      <c r="AU86" s="40"/>
      <c r="AV86" s="40"/>
      <c r="AW86" s="40"/>
      <c r="AX86" s="40"/>
      <c r="AY86" s="40"/>
      <c r="AZ86" s="40"/>
      <c r="BA86" s="40"/>
      <c r="BB86" s="40"/>
      <c r="BC86" s="40"/>
      <c r="BD86" s="40"/>
      <c r="BE86" s="40"/>
      <c r="BF86" s="40"/>
      <c r="BG86" s="40"/>
      <c r="BH86" s="40"/>
      <c r="BI86" s="40"/>
    </row>
    <row r="87" spans="1:61" ht="15" customHeight="1" x14ac:dyDescent="0.35">
      <c r="A87" s="40"/>
      <c r="B87" s="252"/>
      <c r="C87" s="253"/>
      <c r="D87" s="254"/>
      <c r="E87" s="227"/>
      <c r="F87" s="222"/>
      <c r="G87" s="222"/>
      <c r="H87" s="222"/>
      <c r="I87" s="222"/>
      <c r="J87" s="102" t="e">
        <f>IF(AND('Riesgos Corrup'!#REF!="Alta",'Riesgos Corrup'!#REF!="Moderado"),CONCATENATE("R32C",'Riesgos Corrup'!#REF!),"")</f>
        <v>#REF!</v>
      </c>
      <c r="K87" s="103" t="e">
        <f>IF(AND('Riesgos Corrup'!#REF!="Alta",'Riesgos Corrup'!#REF!="Moderado"),CONCATENATE("R32C",'Riesgos Corrup'!#REF!),"")</f>
        <v>#REF!</v>
      </c>
      <c r="L87" s="104" t="e">
        <f>IF(AND('Riesgos Corrup'!#REF!="Alta",'Riesgos Corrup'!#REF!="Moderado"),CONCATENATE("R32C",'Riesgos Corrup'!#REF!),"")</f>
        <v>#REF!</v>
      </c>
      <c r="M87" s="102" t="e">
        <f>IF(AND('Riesgos Corrup'!#REF!="Alta",'Riesgos Corrup'!#REF!="Moderado"),CONCATENATE("R32C",'Riesgos Corrup'!#REF!),"")</f>
        <v>#REF!</v>
      </c>
      <c r="N87" s="103" t="e">
        <f>IF(AND('Riesgos Corrup'!#REF!="Alta",'Riesgos Corrup'!#REF!="Moderado"),CONCATENATE("R32C",'Riesgos Corrup'!#REF!),"")</f>
        <v>#REF!</v>
      </c>
      <c r="O87" s="104" t="e">
        <f>IF(AND('Riesgos Corrup'!#REF!="Alta",'Riesgos Corrup'!#REF!="Moderado"),CONCATENATE("R32C",'Riesgos Corrup'!#REF!),"")</f>
        <v>#REF!</v>
      </c>
      <c r="P87" s="83" t="e">
        <f>IF(AND('Riesgos Corrup'!#REF!="Alta",'Riesgos Corrup'!#REF!="Moderado"),CONCATENATE("R32C",'Riesgos Corrup'!#REF!),"")</f>
        <v>#REF!</v>
      </c>
      <c r="Q87" s="39" t="e">
        <f>IF(AND('Riesgos Corrup'!#REF!="Alta",'Riesgos Corrup'!#REF!="Moderado"),CONCATENATE("R32C",'Riesgos Corrup'!#REF!),"")</f>
        <v>#REF!</v>
      </c>
      <c r="R87" s="84" t="e">
        <f>IF(AND('Riesgos Corrup'!#REF!="Alta",'Riesgos Corrup'!#REF!="Moderado"),CONCATENATE("R32C",'Riesgos Corrup'!#REF!),"")</f>
        <v>#REF!</v>
      </c>
      <c r="S87" s="83" t="e">
        <f>IF(AND('Riesgos Corrup'!#REF!="Alta",'Riesgos Corrup'!#REF!="Mayor"),CONCATENATE("R32C",'Riesgos Corrup'!#REF!),"")</f>
        <v>#REF!</v>
      </c>
      <c r="T87" s="39" t="e">
        <f>IF(AND('Riesgos Corrup'!#REF!="Alta",'Riesgos Corrup'!#REF!="Mayor"),CONCATENATE("R32C",'Riesgos Corrup'!#REF!),"")</f>
        <v>#REF!</v>
      </c>
      <c r="U87" s="84" t="e">
        <f>IF(AND('Riesgos Corrup'!#REF!="Alta",'Riesgos Corrup'!#REF!="Mayor"),CONCATENATE("R32C",'Riesgos Corrup'!#REF!),"")</f>
        <v>#REF!</v>
      </c>
      <c r="V87" s="96" t="e">
        <f>IF(AND('Riesgos Corrup'!#REF!="Alta",'Riesgos Corrup'!#REF!="Catastrófico"),CONCATENATE("R32C",'Riesgos Corrup'!#REF!),"")</f>
        <v>#REF!</v>
      </c>
      <c r="W87" s="97" t="e">
        <f>IF(AND('Riesgos Corrup'!#REF!="Alta",'Riesgos Corrup'!#REF!="Catastrófico"),CONCATENATE("R32C",'Riesgos Corrup'!#REF!),"")</f>
        <v>#REF!</v>
      </c>
      <c r="X87" s="98" t="e">
        <f>IF(AND('Riesgos Corrup'!#REF!="Alta",'Riesgos Corrup'!#REF!="Catastrófico"),CONCATENATE("R32C",'Riesgos Corrup'!#REF!),"")</f>
        <v>#REF!</v>
      </c>
      <c r="Y87" s="40"/>
      <c r="Z87" s="235"/>
      <c r="AA87" s="236"/>
      <c r="AB87" s="236"/>
      <c r="AC87" s="236"/>
      <c r="AD87" s="236"/>
      <c r="AE87" s="237"/>
      <c r="AF87" s="40"/>
      <c r="AG87" s="40"/>
      <c r="AH87" s="40"/>
      <c r="AI87" s="40"/>
      <c r="AJ87" s="40"/>
      <c r="AK87" s="40"/>
      <c r="AL87" s="40"/>
      <c r="AM87" s="40"/>
      <c r="AN87" s="40"/>
      <c r="AO87" s="40"/>
      <c r="AP87" s="40"/>
      <c r="AQ87" s="40"/>
      <c r="AR87" s="40"/>
      <c r="AS87" s="40"/>
      <c r="AT87" s="40"/>
      <c r="AU87" s="40"/>
      <c r="AV87" s="40"/>
      <c r="AW87" s="40"/>
      <c r="AX87" s="40"/>
      <c r="AY87" s="40"/>
      <c r="AZ87" s="40"/>
      <c r="BA87" s="40"/>
      <c r="BB87" s="40"/>
      <c r="BC87" s="40"/>
      <c r="BD87" s="40"/>
      <c r="BE87" s="40"/>
      <c r="BF87" s="40"/>
      <c r="BG87" s="40"/>
      <c r="BH87" s="40"/>
      <c r="BI87" s="40"/>
    </row>
    <row r="88" spans="1:61" ht="15" customHeight="1" x14ac:dyDescent="0.35">
      <c r="A88" s="40"/>
      <c r="B88" s="252"/>
      <c r="C88" s="253"/>
      <c r="D88" s="254"/>
      <c r="E88" s="227"/>
      <c r="F88" s="222"/>
      <c r="G88" s="222"/>
      <c r="H88" s="222"/>
      <c r="I88" s="222"/>
      <c r="J88" s="102" t="e">
        <f>IF(AND('Riesgos Corrup'!#REF!="Alta",'Riesgos Corrup'!#REF!="Moderado"),CONCATENATE("R33C",'Riesgos Corrup'!#REF!),"")</f>
        <v>#REF!</v>
      </c>
      <c r="K88" s="103" t="e">
        <f>IF(AND('Riesgos Corrup'!#REF!="Alta",'Riesgos Corrup'!#REF!="Moderado"),CONCATENATE("R33C",'Riesgos Corrup'!#REF!),"")</f>
        <v>#REF!</v>
      </c>
      <c r="L88" s="104" t="e">
        <f>IF(AND('Riesgos Corrup'!#REF!="Alta",'Riesgos Corrup'!#REF!="Moderado"),CONCATENATE("R33C",'Riesgos Corrup'!#REF!),"")</f>
        <v>#REF!</v>
      </c>
      <c r="M88" s="102" t="e">
        <f>IF(AND('Riesgos Corrup'!#REF!="Alta",'Riesgos Corrup'!#REF!="Moderado"),CONCATENATE("R33C",'Riesgos Corrup'!#REF!),"")</f>
        <v>#REF!</v>
      </c>
      <c r="N88" s="103" t="e">
        <f>IF(AND('Riesgos Corrup'!#REF!="Alta",'Riesgos Corrup'!#REF!="Moderado"),CONCATENATE("R33C",'Riesgos Corrup'!#REF!),"")</f>
        <v>#REF!</v>
      </c>
      <c r="O88" s="104" t="e">
        <f>IF(AND('Riesgos Corrup'!#REF!="Alta",'Riesgos Corrup'!#REF!="Moderado"),CONCATENATE("R33C",'Riesgos Corrup'!#REF!),"")</f>
        <v>#REF!</v>
      </c>
      <c r="P88" s="83" t="e">
        <f>IF(AND('Riesgos Corrup'!#REF!="Alta",'Riesgos Corrup'!#REF!="Moderado"),CONCATENATE("R33C",'Riesgos Corrup'!#REF!),"")</f>
        <v>#REF!</v>
      </c>
      <c r="Q88" s="39" t="e">
        <f>IF(AND('Riesgos Corrup'!#REF!="Alta",'Riesgos Corrup'!#REF!="Moderado"),CONCATENATE("R33C",'Riesgos Corrup'!#REF!),"")</f>
        <v>#REF!</v>
      </c>
      <c r="R88" s="84" t="e">
        <f>IF(AND('Riesgos Corrup'!#REF!="Alta",'Riesgos Corrup'!#REF!="Moderado"),CONCATENATE("R33C",'Riesgos Corrup'!#REF!),"")</f>
        <v>#REF!</v>
      </c>
      <c r="S88" s="83" t="e">
        <f>IF(AND('Riesgos Corrup'!#REF!="Alta",'Riesgos Corrup'!#REF!="Mayor"),CONCATENATE("R33C",'Riesgos Corrup'!#REF!),"")</f>
        <v>#REF!</v>
      </c>
      <c r="T88" s="39" t="e">
        <f>IF(AND('Riesgos Corrup'!#REF!="Alta",'Riesgos Corrup'!#REF!="Mayor"),CONCATENATE("R33C",'Riesgos Corrup'!#REF!),"")</f>
        <v>#REF!</v>
      </c>
      <c r="U88" s="84" t="e">
        <f>IF(AND('Riesgos Corrup'!#REF!="Alta",'Riesgos Corrup'!#REF!="Mayor"),CONCATENATE("R33C",'Riesgos Corrup'!#REF!),"")</f>
        <v>#REF!</v>
      </c>
      <c r="V88" s="96" t="e">
        <f>IF(AND('Riesgos Corrup'!#REF!="Alta",'Riesgos Corrup'!#REF!="Catastrófico"),CONCATENATE("R33C",'Riesgos Corrup'!#REF!),"")</f>
        <v>#REF!</v>
      </c>
      <c r="W88" s="97" t="e">
        <f>IF(AND('Riesgos Corrup'!#REF!="Alta",'Riesgos Corrup'!#REF!="Catastrófico"),CONCATENATE("R33C",'Riesgos Corrup'!#REF!),"")</f>
        <v>#REF!</v>
      </c>
      <c r="X88" s="98" t="e">
        <f>IF(AND('Riesgos Corrup'!#REF!="Alta",'Riesgos Corrup'!#REF!="Catastrófico"),CONCATENATE("R33C",'Riesgos Corrup'!#REF!),"")</f>
        <v>#REF!</v>
      </c>
      <c r="Y88" s="40"/>
      <c r="Z88" s="235"/>
      <c r="AA88" s="236"/>
      <c r="AB88" s="236"/>
      <c r="AC88" s="236"/>
      <c r="AD88" s="236"/>
      <c r="AE88" s="237"/>
      <c r="AF88" s="40"/>
      <c r="AG88" s="40"/>
      <c r="AH88" s="40"/>
      <c r="AI88" s="40"/>
      <c r="AJ88" s="40"/>
      <c r="AK88" s="40"/>
      <c r="AL88" s="40"/>
      <c r="AM88" s="40"/>
      <c r="AN88" s="40"/>
      <c r="AO88" s="40"/>
      <c r="AP88" s="40"/>
      <c r="AQ88" s="40"/>
      <c r="AR88" s="40"/>
      <c r="AS88" s="40"/>
      <c r="AT88" s="40"/>
      <c r="AU88" s="40"/>
      <c r="AV88" s="40"/>
      <c r="AW88" s="40"/>
      <c r="AX88" s="40"/>
      <c r="AY88" s="40"/>
      <c r="AZ88" s="40"/>
      <c r="BA88" s="40"/>
      <c r="BB88" s="40"/>
      <c r="BC88" s="40"/>
      <c r="BD88" s="40"/>
      <c r="BE88" s="40"/>
      <c r="BF88" s="40"/>
      <c r="BG88" s="40"/>
      <c r="BH88" s="40"/>
      <c r="BI88" s="40"/>
    </row>
    <row r="89" spans="1:61" ht="15" customHeight="1" x14ac:dyDescent="0.35">
      <c r="A89" s="40"/>
      <c r="B89" s="252"/>
      <c r="C89" s="253"/>
      <c r="D89" s="254"/>
      <c r="E89" s="227"/>
      <c r="F89" s="222"/>
      <c r="G89" s="222"/>
      <c r="H89" s="222"/>
      <c r="I89" s="222"/>
      <c r="J89" s="102" t="e">
        <f>IF(AND('Riesgos Corrup'!#REF!="Alta",'Riesgos Corrup'!#REF!="Moderado"),CONCATENATE("R34C",'Riesgos Corrup'!#REF!),"")</f>
        <v>#REF!</v>
      </c>
      <c r="K89" s="103" t="e">
        <f>IF(AND('Riesgos Corrup'!#REF!="Alta",'Riesgos Corrup'!#REF!="Moderado"),CONCATENATE("R34C",'Riesgos Corrup'!#REF!),"")</f>
        <v>#REF!</v>
      </c>
      <c r="L89" s="104" t="e">
        <f>IF(AND('Riesgos Corrup'!#REF!="Alta",'Riesgos Corrup'!#REF!="Moderado"),CONCATENATE("R34C",'Riesgos Corrup'!#REF!),"")</f>
        <v>#REF!</v>
      </c>
      <c r="M89" s="102" t="e">
        <f>IF(AND('Riesgos Corrup'!#REF!="Alta",'Riesgos Corrup'!#REF!="Moderado"),CONCATENATE("R34C",'Riesgos Corrup'!#REF!),"")</f>
        <v>#REF!</v>
      </c>
      <c r="N89" s="103" t="e">
        <f>IF(AND('Riesgos Corrup'!#REF!="Alta",'Riesgos Corrup'!#REF!="Moderado"),CONCATENATE("R34C",'Riesgos Corrup'!#REF!),"")</f>
        <v>#REF!</v>
      </c>
      <c r="O89" s="104" t="e">
        <f>IF(AND('Riesgos Corrup'!#REF!="Alta",'Riesgos Corrup'!#REF!="Moderado"),CONCATENATE("R34C",'Riesgos Corrup'!#REF!),"")</f>
        <v>#REF!</v>
      </c>
      <c r="P89" s="83" t="e">
        <f>IF(AND('Riesgos Corrup'!#REF!="Alta",'Riesgos Corrup'!#REF!="Moderado"),CONCATENATE("R34C",'Riesgos Corrup'!#REF!),"")</f>
        <v>#REF!</v>
      </c>
      <c r="Q89" s="39" t="e">
        <f>IF(AND('Riesgos Corrup'!#REF!="Alta",'Riesgos Corrup'!#REF!="Moderado"),CONCATENATE("R34C",'Riesgos Corrup'!#REF!),"")</f>
        <v>#REF!</v>
      </c>
      <c r="R89" s="84" t="e">
        <f>IF(AND('Riesgos Corrup'!#REF!="Alta",'Riesgos Corrup'!#REF!="Moderado"),CONCATENATE("R34C",'Riesgos Corrup'!#REF!),"")</f>
        <v>#REF!</v>
      </c>
      <c r="S89" s="83" t="e">
        <f>IF(AND('Riesgos Corrup'!#REF!="Alta",'Riesgos Corrup'!#REF!="Mayor"),CONCATENATE("R34C",'Riesgos Corrup'!#REF!),"")</f>
        <v>#REF!</v>
      </c>
      <c r="T89" s="39" t="e">
        <f>IF(AND('Riesgos Corrup'!#REF!="Alta",'Riesgos Corrup'!#REF!="Mayor"),CONCATENATE("R34C",'Riesgos Corrup'!#REF!),"")</f>
        <v>#REF!</v>
      </c>
      <c r="U89" s="84" t="e">
        <f>IF(AND('Riesgos Corrup'!#REF!="Alta",'Riesgos Corrup'!#REF!="Mayor"),CONCATENATE("R34C",'Riesgos Corrup'!#REF!),"")</f>
        <v>#REF!</v>
      </c>
      <c r="V89" s="96" t="e">
        <f>IF(AND('Riesgos Corrup'!#REF!="Alta",'Riesgos Corrup'!#REF!="Catastrófico"),CONCATENATE("R34C",'Riesgos Corrup'!#REF!),"")</f>
        <v>#REF!</v>
      </c>
      <c r="W89" s="97" t="e">
        <f>IF(AND('Riesgos Corrup'!#REF!="Alta",'Riesgos Corrup'!#REF!="Catastrófico"),CONCATENATE("R34C",'Riesgos Corrup'!#REF!),"")</f>
        <v>#REF!</v>
      </c>
      <c r="X89" s="98" t="e">
        <f>IF(AND('Riesgos Corrup'!#REF!="Alta",'Riesgos Corrup'!#REF!="Catastrófico"),CONCATENATE("R34C",'Riesgos Corrup'!#REF!),"")</f>
        <v>#REF!</v>
      </c>
      <c r="Y89" s="40"/>
      <c r="Z89" s="235"/>
      <c r="AA89" s="236"/>
      <c r="AB89" s="236"/>
      <c r="AC89" s="236"/>
      <c r="AD89" s="236"/>
      <c r="AE89" s="237"/>
      <c r="AF89" s="40"/>
      <c r="AG89" s="40"/>
      <c r="AH89" s="40"/>
      <c r="AI89" s="40"/>
      <c r="AJ89" s="40"/>
      <c r="AK89" s="40"/>
      <c r="AL89" s="40"/>
      <c r="AM89" s="40"/>
      <c r="AN89" s="40"/>
      <c r="AO89" s="40"/>
      <c r="AP89" s="40"/>
      <c r="AQ89" s="40"/>
      <c r="AR89" s="40"/>
      <c r="AS89" s="40"/>
      <c r="AT89" s="40"/>
      <c r="AU89" s="40"/>
      <c r="AV89" s="40"/>
      <c r="AW89" s="40"/>
      <c r="AX89" s="40"/>
      <c r="AY89" s="40"/>
      <c r="AZ89" s="40"/>
      <c r="BA89" s="40"/>
      <c r="BB89" s="40"/>
      <c r="BC89" s="40"/>
      <c r="BD89" s="40"/>
      <c r="BE89" s="40"/>
      <c r="BF89" s="40"/>
      <c r="BG89" s="40"/>
      <c r="BH89" s="40"/>
      <c r="BI89" s="40"/>
    </row>
    <row r="90" spans="1:61" ht="15" customHeight="1" x14ac:dyDescent="0.35">
      <c r="A90" s="40"/>
      <c r="B90" s="252"/>
      <c r="C90" s="253"/>
      <c r="D90" s="254"/>
      <c r="E90" s="227"/>
      <c r="F90" s="222"/>
      <c r="G90" s="222"/>
      <c r="H90" s="222"/>
      <c r="I90" s="222"/>
      <c r="J90" s="102" t="e">
        <f>IF(AND('Riesgos Corrup'!#REF!="Alta",'Riesgos Corrup'!#REF!="Moderado"),CONCATENATE("R35C",'Riesgos Corrup'!#REF!),"")</f>
        <v>#REF!</v>
      </c>
      <c r="K90" s="103" t="e">
        <f>IF(AND('Riesgos Corrup'!#REF!="Alta",'Riesgos Corrup'!#REF!="Moderado"),CONCATENATE("R35C",'Riesgos Corrup'!#REF!),"")</f>
        <v>#REF!</v>
      </c>
      <c r="L90" s="104" t="e">
        <f>IF(AND('Riesgos Corrup'!#REF!="Alta",'Riesgos Corrup'!#REF!="Moderado"),CONCATENATE("R35C",'Riesgos Corrup'!#REF!),"")</f>
        <v>#REF!</v>
      </c>
      <c r="M90" s="102" t="e">
        <f>IF(AND('Riesgos Corrup'!#REF!="Alta",'Riesgos Corrup'!#REF!="Moderado"),CONCATENATE("R35C",'Riesgos Corrup'!#REF!),"")</f>
        <v>#REF!</v>
      </c>
      <c r="N90" s="103" t="e">
        <f>IF(AND('Riesgos Corrup'!#REF!="Alta",'Riesgos Corrup'!#REF!="Moderado"),CONCATENATE("R35C",'Riesgos Corrup'!#REF!),"")</f>
        <v>#REF!</v>
      </c>
      <c r="O90" s="104" t="e">
        <f>IF(AND('Riesgos Corrup'!#REF!="Alta",'Riesgos Corrup'!#REF!="Moderado"),CONCATENATE("R35C",'Riesgos Corrup'!#REF!),"")</f>
        <v>#REF!</v>
      </c>
      <c r="P90" s="83" t="e">
        <f>IF(AND('Riesgos Corrup'!#REF!="Alta",'Riesgos Corrup'!#REF!="Moderado"),CONCATENATE("R35C",'Riesgos Corrup'!#REF!),"")</f>
        <v>#REF!</v>
      </c>
      <c r="Q90" s="39" t="e">
        <f>IF(AND('Riesgos Corrup'!#REF!="Alta",'Riesgos Corrup'!#REF!="Moderado"),CONCATENATE("R35C",'Riesgos Corrup'!#REF!),"")</f>
        <v>#REF!</v>
      </c>
      <c r="R90" s="84" t="e">
        <f>IF(AND('Riesgos Corrup'!#REF!="Alta",'Riesgos Corrup'!#REF!="Moderado"),CONCATENATE("R35C",'Riesgos Corrup'!#REF!),"")</f>
        <v>#REF!</v>
      </c>
      <c r="S90" s="83" t="e">
        <f>IF(AND('Riesgos Corrup'!#REF!="Alta",'Riesgos Corrup'!#REF!="Mayor"),CONCATENATE("R35C",'Riesgos Corrup'!#REF!),"")</f>
        <v>#REF!</v>
      </c>
      <c r="T90" s="39" t="e">
        <f>IF(AND('Riesgos Corrup'!#REF!="Alta",'Riesgos Corrup'!#REF!="Mayor"),CONCATENATE("R35C",'Riesgos Corrup'!#REF!),"")</f>
        <v>#REF!</v>
      </c>
      <c r="U90" s="84" t="e">
        <f>IF(AND('Riesgos Corrup'!#REF!="Alta",'Riesgos Corrup'!#REF!="Mayor"),CONCATENATE("R35C",'Riesgos Corrup'!#REF!),"")</f>
        <v>#REF!</v>
      </c>
      <c r="V90" s="96" t="e">
        <f>IF(AND('Riesgos Corrup'!#REF!="Alta",'Riesgos Corrup'!#REF!="Catastrófico"),CONCATENATE("R35C",'Riesgos Corrup'!#REF!),"")</f>
        <v>#REF!</v>
      </c>
      <c r="W90" s="97" t="e">
        <f>IF(AND('Riesgos Corrup'!#REF!="Alta",'Riesgos Corrup'!#REF!="Catastrófico"),CONCATENATE("R35C",'Riesgos Corrup'!#REF!),"")</f>
        <v>#REF!</v>
      </c>
      <c r="X90" s="98" t="e">
        <f>IF(AND('Riesgos Corrup'!#REF!="Alta",'Riesgos Corrup'!#REF!="Catastrófico"),CONCATENATE("R35C",'Riesgos Corrup'!#REF!),"")</f>
        <v>#REF!</v>
      </c>
      <c r="Y90" s="40"/>
      <c r="Z90" s="235"/>
      <c r="AA90" s="236"/>
      <c r="AB90" s="236"/>
      <c r="AC90" s="236"/>
      <c r="AD90" s="236"/>
      <c r="AE90" s="237"/>
      <c r="AF90" s="40"/>
      <c r="AG90" s="40"/>
      <c r="AH90" s="40"/>
      <c r="AI90" s="40"/>
      <c r="AJ90" s="40"/>
      <c r="AK90" s="40"/>
      <c r="AL90" s="40"/>
      <c r="AM90" s="40"/>
      <c r="AN90" s="40"/>
      <c r="AO90" s="40"/>
      <c r="AP90" s="40"/>
      <c r="AQ90" s="40"/>
      <c r="AR90" s="40"/>
      <c r="AS90" s="40"/>
      <c r="AT90" s="40"/>
      <c r="AU90" s="40"/>
      <c r="AV90" s="40"/>
      <c r="AW90" s="40"/>
      <c r="AX90" s="40"/>
      <c r="AY90" s="40"/>
      <c r="AZ90" s="40"/>
      <c r="BA90" s="40"/>
      <c r="BB90" s="40"/>
      <c r="BC90" s="40"/>
      <c r="BD90" s="40"/>
      <c r="BE90" s="40"/>
      <c r="BF90" s="40"/>
      <c r="BG90" s="40"/>
      <c r="BH90" s="40"/>
      <c r="BI90" s="40"/>
    </row>
    <row r="91" spans="1:61" ht="15" customHeight="1" x14ac:dyDescent="0.35">
      <c r="A91" s="40"/>
      <c r="B91" s="252"/>
      <c r="C91" s="253"/>
      <c r="D91" s="254"/>
      <c r="E91" s="227"/>
      <c r="F91" s="222"/>
      <c r="G91" s="222"/>
      <c r="H91" s="222"/>
      <c r="I91" s="222"/>
      <c r="J91" s="102" t="e">
        <f>IF(AND('Riesgos Corrup'!#REF!="Alta",'Riesgos Corrup'!#REF!="Moderado"),CONCATENATE("R36C",'Riesgos Corrup'!#REF!),"")</f>
        <v>#REF!</v>
      </c>
      <c r="K91" s="103" t="e">
        <f>IF(AND('Riesgos Corrup'!#REF!="Alta",'Riesgos Corrup'!#REF!="Moderado"),CONCATENATE("R36C",'Riesgos Corrup'!#REF!),"")</f>
        <v>#REF!</v>
      </c>
      <c r="L91" s="104" t="e">
        <f>IF(AND('Riesgos Corrup'!#REF!="Alta",'Riesgos Corrup'!#REF!="Moderado"),CONCATENATE("R36C",'Riesgos Corrup'!#REF!),"")</f>
        <v>#REF!</v>
      </c>
      <c r="M91" s="102" t="e">
        <f>IF(AND('Riesgos Corrup'!#REF!="Alta",'Riesgos Corrup'!#REF!="Moderado"),CONCATENATE("R36C",'Riesgos Corrup'!#REF!),"")</f>
        <v>#REF!</v>
      </c>
      <c r="N91" s="103" t="e">
        <f>IF(AND('Riesgos Corrup'!#REF!="Alta",'Riesgos Corrup'!#REF!="Moderado"),CONCATENATE("R36C",'Riesgos Corrup'!#REF!),"")</f>
        <v>#REF!</v>
      </c>
      <c r="O91" s="104" t="e">
        <f>IF(AND('Riesgos Corrup'!#REF!="Alta",'Riesgos Corrup'!#REF!="Moderado"),CONCATENATE("R36C",'Riesgos Corrup'!#REF!),"")</f>
        <v>#REF!</v>
      </c>
      <c r="P91" s="83" t="e">
        <f>IF(AND('Riesgos Corrup'!#REF!="Alta",'Riesgos Corrup'!#REF!="Moderado"),CONCATENATE("R36C",'Riesgos Corrup'!#REF!),"")</f>
        <v>#REF!</v>
      </c>
      <c r="Q91" s="39" t="e">
        <f>IF(AND('Riesgos Corrup'!#REF!="Alta",'Riesgos Corrup'!#REF!="Moderado"),CONCATENATE("R36C",'Riesgos Corrup'!#REF!),"")</f>
        <v>#REF!</v>
      </c>
      <c r="R91" s="84" t="e">
        <f>IF(AND('Riesgos Corrup'!#REF!="Alta",'Riesgos Corrup'!#REF!="Moderado"),CONCATENATE("R36C",'Riesgos Corrup'!#REF!),"")</f>
        <v>#REF!</v>
      </c>
      <c r="S91" s="83" t="e">
        <f>IF(AND('Riesgos Corrup'!#REF!="Alta",'Riesgos Corrup'!#REF!="Mayor"),CONCATENATE("R36C",'Riesgos Corrup'!#REF!),"")</f>
        <v>#REF!</v>
      </c>
      <c r="T91" s="39" t="e">
        <f>IF(AND('Riesgos Corrup'!#REF!="Alta",'Riesgos Corrup'!#REF!="Mayor"),CONCATENATE("R36C",'Riesgos Corrup'!#REF!),"")</f>
        <v>#REF!</v>
      </c>
      <c r="U91" s="84" t="e">
        <f>IF(AND('Riesgos Corrup'!#REF!="Alta",'Riesgos Corrup'!#REF!="Mayor"),CONCATENATE("R36C",'Riesgos Corrup'!#REF!),"")</f>
        <v>#REF!</v>
      </c>
      <c r="V91" s="96" t="e">
        <f>IF(AND('Riesgos Corrup'!#REF!="Alta",'Riesgos Corrup'!#REF!="Catastrófico"),CONCATENATE("R36C",'Riesgos Corrup'!#REF!),"")</f>
        <v>#REF!</v>
      </c>
      <c r="W91" s="97" t="e">
        <f>IF(AND('Riesgos Corrup'!#REF!="Alta",'Riesgos Corrup'!#REF!="Catastrófico"),CONCATENATE("R36C",'Riesgos Corrup'!#REF!),"")</f>
        <v>#REF!</v>
      </c>
      <c r="X91" s="98" t="e">
        <f>IF(AND('Riesgos Corrup'!#REF!="Alta",'Riesgos Corrup'!#REF!="Catastrófico"),CONCATENATE("R36C",'Riesgos Corrup'!#REF!),"")</f>
        <v>#REF!</v>
      </c>
      <c r="Y91" s="40"/>
      <c r="Z91" s="235"/>
      <c r="AA91" s="236"/>
      <c r="AB91" s="236"/>
      <c r="AC91" s="236"/>
      <c r="AD91" s="236"/>
      <c r="AE91" s="237"/>
      <c r="AF91" s="40"/>
      <c r="AG91" s="40"/>
      <c r="AH91" s="40"/>
      <c r="AI91" s="40"/>
      <c r="AJ91" s="40"/>
      <c r="AK91" s="40"/>
      <c r="AL91" s="40"/>
      <c r="AM91" s="40"/>
      <c r="AN91" s="40"/>
      <c r="AO91" s="40"/>
      <c r="AP91" s="40"/>
      <c r="AQ91" s="40"/>
      <c r="AR91" s="40"/>
      <c r="AS91" s="40"/>
      <c r="AT91" s="40"/>
      <c r="AU91" s="40"/>
      <c r="AV91" s="40"/>
      <c r="AW91" s="40"/>
      <c r="AX91" s="40"/>
      <c r="AY91" s="40"/>
      <c r="AZ91" s="40"/>
      <c r="BA91" s="40"/>
      <c r="BB91" s="40"/>
      <c r="BC91" s="40"/>
      <c r="BD91" s="40"/>
      <c r="BE91" s="40"/>
      <c r="BF91" s="40"/>
      <c r="BG91" s="40"/>
      <c r="BH91" s="40"/>
      <c r="BI91" s="40"/>
    </row>
    <row r="92" spans="1:61" ht="15" customHeight="1" x14ac:dyDescent="0.35">
      <c r="A92" s="40"/>
      <c r="B92" s="252"/>
      <c r="C92" s="253"/>
      <c r="D92" s="254"/>
      <c r="E92" s="227"/>
      <c r="F92" s="222"/>
      <c r="G92" s="222"/>
      <c r="H92" s="222"/>
      <c r="I92" s="222"/>
      <c r="J92" s="102" t="str">
        <f ca="1">IF(AND('Riesgos Corrup'!$AB$37="Alta",'Riesgos Corrup'!$AD$37="Moderado"),CONCATENATE("R37C",'Riesgos Corrup'!$R$37),"")</f>
        <v/>
      </c>
      <c r="K92" s="103" t="str">
        <f>IF(AND('Riesgos Corrup'!$AB$38="Alta",'Riesgos Corrup'!$AD$38="Moderado"),CONCATENATE("R37C",'Riesgos Corrup'!$R$38),"")</f>
        <v/>
      </c>
      <c r="L92" s="104" t="str">
        <f>IF(AND('Riesgos Corrup'!$AB$39="Alta",'Riesgos Corrup'!$AD$39="Moderado"),CONCATENATE("R37C",'Riesgos Corrup'!$R$39),"")</f>
        <v/>
      </c>
      <c r="M92" s="102" t="str">
        <f ca="1">IF(AND('Riesgos Corrup'!$AB$37="Alta",'Riesgos Corrup'!$AD$37="Moderado"),CONCATENATE("R37C",'Riesgos Corrup'!$R$37),"")</f>
        <v/>
      </c>
      <c r="N92" s="103" t="str">
        <f>IF(AND('Riesgos Corrup'!$AB$38="Alta",'Riesgos Corrup'!$AD$38="Moderado"),CONCATENATE("R37C",'Riesgos Corrup'!$R$38),"")</f>
        <v/>
      </c>
      <c r="O92" s="104" t="str">
        <f>IF(AND('Riesgos Corrup'!$AB$39="Alta",'Riesgos Corrup'!$AD$39="Moderado"),CONCATENATE("R37C",'Riesgos Corrup'!$R$39),"")</f>
        <v/>
      </c>
      <c r="P92" s="83" t="str">
        <f ca="1">IF(AND('Riesgos Corrup'!$AB$37="Alta",'Riesgos Corrup'!$AD$37="Moderado"),CONCATENATE("R37C",'Riesgos Corrup'!$R$37),"")</f>
        <v/>
      </c>
      <c r="Q92" s="39" t="str">
        <f>IF(AND('Riesgos Corrup'!$AB$38="Alta",'Riesgos Corrup'!$AD$38="Moderado"),CONCATENATE("R37C",'Riesgos Corrup'!$R$38),"")</f>
        <v/>
      </c>
      <c r="R92" s="84" t="str">
        <f>IF(AND('Riesgos Corrup'!$AB$39="Alta",'Riesgos Corrup'!$AD$39="Moderado"),CONCATENATE("R37C",'Riesgos Corrup'!$R$39),"")</f>
        <v/>
      </c>
      <c r="S92" s="83" t="str">
        <f ca="1">IF(AND('Riesgos Corrup'!$AB$37="Alta",'Riesgos Corrup'!$AD$37="Mayor"),CONCATENATE("R37C",'Riesgos Corrup'!$R$37),"")</f>
        <v/>
      </c>
      <c r="T92" s="39" t="str">
        <f>IF(AND('Riesgos Corrup'!$AB$38="Alta",'Riesgos Corrup'!$AD$38="Mayor"),CONCATENATE("R37C",'Riesgos Corrup'!$R$38),"")</f>
        <v/>
      </c>
      <c r="U92" s="84" t="str">
        <f>IF(AND('Riesgos Corrup'!$AB$39="Alta",'Riesgos Corrup'!$AD$39="Mayor"),CONCATENATE("R37C",'Riesgos Corrup'!$R$39),"")</f>
        <v/>
      </c>
      <c r="V92" s="96" t="str">
        <f ca="1">IF(AND('Riesgos Corrup'!$AB$37="Alta",'Riesgos Corrup'!$AD$37="Catastrófico"),CONCATENATE("R37C",'Riesgos Corrup'!$R$37),"")</f>
        <v/>
      </c>
      <c r="W92" s="97" t="str">
        <f>IF(AND('Riesgos Corrup'!$AB$38="Alta",'Riesgos Corrup'!$AD$38="Catastrófico"),CONCATENATE("R37C",'Riesgos Corrup'!$R$38),"")</f>
        <v/>
      </c>
      <c r="X92" s="98" t="str">
        <f>IF(AND('Riesgos Corrup'!$AB$39="Alta",'Riesgos Corrup'!$AD$39="Catastrófico"),CONCATENATE("R37C",'Riesgos Corrup'!$R$39),"")</f>
        <v/>
      </c>
      <c r="Y92" s="40"/>
      <c r="Z92" s="235"/>
      <c r="AA92" s="236"/>
      <c r="AB92" s="236"/>
      <c r="AC92" s="236"/>
      <c r="AD92" s="236"/>
      <c r="AE92" s="237"/>
      <c r="AF92" s="40"/>
      <c r="AG92" s="40"/>
      <c r="AH92" s="40"/>
      <c r="AI92" s="40"/>
      <c r="AJ92" s="40"/>
      <c r="AK92" s="40"/>
      <c r="AL92" s="40"/>
      <c r="AM92" s="40"/>
      <c r="AN92" s="40"/>
      <c r="AO92" s="40"/>
      <c r="AP92" s="40"/>
      <c r="AQ92" s="40"/>
      <c r="AR92" s="40"/>
      <c r="AS92" s="40"/>
      <c r="AT92" s="40"/>
      <c r="AU92" s="40"/>
      <c r="AV92" s="40"/>
      <c r="AW92" s="40"/>
      <c r="AX92" s="40"/>
      <c r="AY92" s="40"/>
      <c r="AZ92" s="40"/>
      <c r="BA92" s="40"/>
      <c r="BB92" s="40"/>
      <c r="BC92" s="40"/>
      <c r="BD92" s="40"/>
      <c r="BE92" s="40"/>
      <c r="BF92" s="40"/>
      <c r="BG92" s="40"/>
      <c r="BH92" s="40"/>
      <c r="BI92" s="40"/>
    </row>
    <row r="93" spans="1:61" ht="15" customHeight="1" x14ac:dyDescent="0.35">
      <c r="A93" s="40"/>
      <c r="B93" s="252"/>
      <c r="C93" s="253"/>
      <c r="D93" s="254"/>
      <c r="E93" s="227"/>
      <c r="F93" s="222"/>
      <c r="G93" s="222"/>
      <c r="H93" s="222"/>
      <c r="I93" s="222"/>
      <c r="J93" s="102" t="e">
        <f>IF(AND('Riesgos Corrup'!#REF!="Alta",'Riesgos Corrup'!#REF!="Moderado"),CONCATENATE("R39C",'Riesgos Corrup'!#REF!),"")</f>
        <v>#REF!</v>
      </c>
      <c r="K93" s="103" t="e">
        <f>IF(AND('Riesgos Corrup'!#REF!="Alta",'Riesgos Corrup'!#REF!="Moderado"),CONCATENATE("R38C",'Riesgos Corrup'!#REF!),"")</f>
        <v>#REF!</v>
      </c>
      <c r="L93" s="104" t="e">
        <f>IF(AND('Riesgos Corrup'!#REF!="Alta",'Riesgos Corrup'!#REF!="Moderado"),CONCATENATE("R38C",'Riesgos Corrup'!#REF!),"")</f>
        <v>#REF!</v>
      </c>
      <c r="M93" s="102" t="e">
        <f>IF(AND('Riesgos Corrup'!#REF!="Alta",'Riesgos Corrup'!#REF!="Moderado"),CONCATENATE("R39C",'Riesgos Corrup'!#REF!),"")</f>
        <v>#REF!</v>
      </c>
      <c r="N93" s="103" t="e">
        <f>IF(AND('Riesgos Corrup'!#REF!="Alta",'Riesgos Corrup'!#REF!="Moderado"),CONCATENATE("R38C",'Riesgos Corrup'!#REF!),"")</f>
        <v>#REF!</v>
      </c>
      <c r="O93" s="104" t="e">
        <f>IF(AND('Riesgos Corrup'!#REF!="Alta",'Riesgos Corrup'!#REF!="Moderado"),CONCATENATE("R38C",'Riesgos Corrup'!#REF!),"")</f>
        <v>#REF!</v>
      </c>
      <c r="P93" s="83" t="e">
        <f>IF(AND('Riesgos Corrup'!#REF!="Alta",'Riesgos Corrup'!#REF!="Moderado"),CONCATENATE("R39C",'Riesgos Corrup'!#REF!),"")</f>
        <v>#REF!</v>
      </c>
      <c r="Q93" s="39" t="e">
        <f>IF(AND('Riesgos Corrup'!#REF!="Alta",'Riesgos Corrup'!#REF!="Moderado"),CONCATENATE("R38C",'Riesgos Corrup'!#REF!),"")</f>
        <v>#REF!</v>
      </c>
      <c r="R93" s="84" t="e">
        <f>IF(AND('Riesgos Corrup'!#REF!="Alta",'Riesgos Corrup'!#REF!="Moderado"),CONCATENATE("R38C",'Riesgos Corrup'!#REF!),"")</f>
        <v>#REF!</v>
      </c>
      <c r="S93" s="83" t="e">
        <f>IF(AND('Riesgos Corrup'!#REF!="Alta",'Riesgos Corrup'!#REF!="Mayor"),CONCATENATE("R39C",'Riesgos Corrup'!#REF!),"")</f>
        <v>#REF!</v>
      </c>
      <c r="T93" s="39" t="e">
        <f>IF(AND('Riesgos Corrup'!#REF!="Alta",'Riesgos Corrup'!#REF!="Mayor"),CONCATENATE("R38C",'Riesgos Corrup'!#REF!),"")</f>
        <v>#REF!</v>
      </c>
      <c r="U93" s="84" t="e">
        <f>IF(AND('Riesgos Corrup'!#REF!="Alta",'Riesgos Corrup'!#REF!="Mayor"),CONCATENATE("R38C",'Riesgos Corrup'!#REF!),"")</f>
        <v>#REF!</v>
      </c>
      <c r="V93" s="96" t="e">
        <f>IF(AND('Riesgos Corrup'!#REF!="Alta",'Riesgos Corrup'!#REF!="Catastrófico"),CONCATENATE("R39C",'Riesgos Corrup'!#REF!),"")</f>
        <v>#REF!</v>
      </c>
      <c r="W93" s="97" t="e">
        <f>IF(AND('Riesgos Corrup'!#REF!="Alta",'Riesgos Corrup'!#REF!="Catastrófico"),CONCATENATE("R38C",'Riesgos Corrup'!#REF!),"")</f>
        <v>#REF!</v>
      </c>
      <c r="X93" s="98" t="e">
        <f>IF(AND('Riesgos Corrup'!#REF!="Alta",'Riesgos Corrup'!#REF!="Catastrófico"),CONCATENATE("R38C",'Riesgos Corrup'!#REF!),"")</f>
        <v>#REF!</v>
      </c>
      <c r="Y93" s="40"/>
      <c r="Z93" s="235"/>
      <c r="AA93" s="236"/>
      <c r="AB93" s="236"/>
      <c r="AC93" s="236"/>
      <c r="AD93" s="236"/>
      <c r="AE93" s="237"/>
      <c r="AF93" s="40"/>
      <c r="AG93" s="40"/>
      <c r="AH93" s="40"/>
      <c r="AI93" s="40"/>
      <c r="AJ93" s="40"/>
      <c r="AK93" s="40"/>
      <c r="AL93" s="40"/>
      <c r="AM93" s="40"/>
      <c r="AN93" s="40"/>
      <c r="AO93" s="40"/>
      <c r="AP93" s="40"/>
      <c r="AQ93" s="40"/>
      <c r="AR93" s="40"/>
      <c r="AS93" s="40"/>
      <c r="AT93" s="40"/>
      <c r="AU93" s="40"/>
      <c r="AV93" s="40"/>
      <c r="AW93" s="40"/>
      <c r="AX93" s="40"/>
      <c r="AY93" s="40"/>
      <c r="AZ93" s="40"/>
      <c r="BA93" s="40"/>
      <c r="BB93" s="40"/>
      <c r="BC93" s="40"/>
      <c r="BD93" s="40"/>
      <c r="BE93" s="40"/>
      <c r="BF93" s="40"/>
      <c r="BG93" s="40"/>
      <c r="BH93" s="40"/>
      <c r="BI93" s="40"/>
    </row>
    <row r="94" spans="1:61" ht="15" customHeight="1" x14ac:dyDescent="0.35">
      <c r="A94" s="40"/>
      <c r="B94" s="252"/>
      <c r="C94" s="253"/>
      <c r="D94" s="254"/>
      <c r="E94" s="227"/>
      <c r="F94" s="222"/>
      <c r="G94" s="222"/>
      <c r="H94" s="222"/>
      <c r="I94" s="222"/>
      <c r="J94" s="102" t="e">
        <f>IF(AND('Riesgos Corrup'!#REF!="Alta",'Riesgos Corrup'!#REF!="Moderado"),CONCATENATE("R40C",'Riesgos Corrup'!#REF!),"")</f>
        <v>#REF!</v>
      </c>
      <c r="K94" s="103" t="e">
        <f>IF(AND('Riesgos Corrup'!#REF!="Alta",'Riesgos Corrup'!#REF!="Moderado"),CONCATENATE("R39C",'Riesgos Corrup'!#REF!),"")</f>
        <v>#REF!</v>
      </c>
      <c r="L94" s="104" t="e">
        <f>IF(AND('Riesgos Corrup'!#REF!="Alta",'Riesgos Corrup'!#REF!="Moderado"),CONCATENATE("R39C",'Riesgos Corrup'!#REF!),"")</f>
        <v>#REF!</v>
      </c>
      <c r="M94" s="102" t="e">
        <f>IF(AND('Riesgos Corrup'!#REF!="Alta",'Riesgos Corrup'!#REF!="Moderado"),CONCATENATE("R40C",'Riesgos Corrup'!#REF!),"")</f>
        <v>#REF!</v>
      </c>
      <c r="N94" s="103" t="e">
        <f>IF(AND('Riesgos Corrup'!#REF!="Alta",'Riesgos Corrup'!#REF!="Moderado"),CONCATENATE("R39C",'Riesgos Corrup'!#REF!),"")</f>
        <v>#REF!</v>
      </c>
      <c r="O94" s="104" t="e">
        <f>IF(AND('Riesgos Corrup'!#REF!="Alta",'Riesgos Corrup'!#REF!="Moderado"),CONCATENATE("R39C",'Riesgos Corrup'!#REF!),"")</f>
        <v>#REF!</v>
      </c>
      <c r="P94" s="83" t="e">
        <f>IF(AND('Riesgos Corrup'!#REF!="Alta",'Riesgos Corrup'!#REF!="Moderado"),CONCATENATE("R40C",'Riesgos Corrup'!#REF!),"")</f>
        <v>#REF!</v>
      </c>
      <c r="Q94" s="39" t="e">
        <f>IF(AND('Riesgos Corrup'!#REF!="Alta",'Riesgos Corrup'!#REF!="Moderado"),CONCATENATE("R39C",'Riesgos Corrup'!#REF!),"")</f>
        <v>#REF!</v>
      </c>
      <c r="R94" s="84" t="e">
        <f>IF(AND('Riesgos Corrup'!#REF!="Alta",'Riesgos Corrup'!#REF!="Moderado"),CONCATENATE("R39C",'Riesgos Corrup'!#REF!),"")</f>
        <v>#REF!</v>
      </c>
      <c r="S94" s="83" t="e">
        <f>IF(AND('Riesgos Corrup'!#REF!="Alta",'Riesgos Corrup'!#REF!="Mayor"),CONCATENATE("R40C",'Riesgos Corrup'!#REF!),"")</f>
        <v>#REF!</v>
      </c>
      <c r="T94" s="39" t="e">
        <f>IF(AND('Riesgos Corrup'!#REF!="Alta",'Riesgos Corrup'!#REF!="Mayor"),CONCATENATE("R39C",'Riesgos Corrup'!#REF!),"")</f>
        <v>#REF!</v>
      </c>
      <c r="U94" s="84" t="e">
        <f>IF(AND('Riesgos Corrup'!#REF!="Alta",'Riesgos Corrup'!#REF!="Mayor"),CONCATENATE("R39C",'Riesgos Corrup'!#REF!),"")</f>
        <v>#REF!</v>
      </c>
      <c r="V94" s="96" t="e">
        <f>IF(AND('Riesgos Corrup'!#REF!="Alta",'Riesgos Corrup'!#REF!="Catastrófico"),CONCATENATE("R40C",'Riesgos Corrup'!#REF!),"")</f>
        <v>#REF!</v>
      </c>
      <c r="W94" s="97" t="e">
        <f>IF(AND('Riesgos Corrup'!#REF!="Alta",'Riesgos Corrup'!#REF!="Catastrófico"),CONCATENATE("R39C",'Riesgos Corrup'!#REF!),"")</f>
        <v>#REF!</v>
      </c>
      <c r="X94" s="98" t="e">
        <f>IF(AND('Riesgos Corrup'!#REF!="Alta",'Riesgos Corrup'!#REF!="Catastrófico"),CONCATENATE("R39C",'Riesgos Corrup'!#REF!),"")</f>
        <v>#REF!</v>
      </c>
      <c r="Y94" s="40"/>
      <c r="Z94" s="235"/>
      <c r="AA94" s="236"/>
      <c r="AB94" s="236"/>
      <c r="AC94" s="236"/>
      <c r="AD94" s="236"/>
      <c r="AE94" s="237"/>
      <c r="AF94" s="40"/>
      <c r="AG94" s="40"/>
      <c r="AH94" s="40"/>
      <c r="AI94" s="40"/>
      <c r="AJ94" s="40"/>
      <c r="AK94" s="40"/>
      <c r="AL94" s="40"/>
      <c r="AM94" s="40"/>
      <c r="AN94" s="40"/>
      <c r="AO94" s="40"/>
      <c r="AP94" s="40"/>
      <c r="AQ94" s="40"/>
      <c r="AR94" s="40"/>
      <c r="AS94" s="40"/>
      <c r="AT94" s="40"/>
      <c r="AU94" s="40"/>
      <c r="AV94" s="40"/>
      <c r="AW94" s="40"/>
      <c r="AX94" s="40"/>
      <c r="AY94" s="40"/>
      <c r="AZ94" s="40"/>
      <c r="BA94" s="40"/>
      <c r="BB94" s="40"/>
      <c r="BC94" s="40"/>
      <c r="BD94" s="40"/>
      <c r="BE94" s="40"/>
      <c r="BF94" s="40"/>
      <c r="BG94" s="40"/>
      <c r="BH94" s="40"/>
      <c r="BI94" s="40"/>
    </row>
    <row r="95" spans="1:61" ht="15" customHeight="1" x14ac:dyDescent="0.35">
      <c r="A95" s="40"/>
      <c r="B95" s="252"/>
      <c r="C95" s="253"/>
      <c r="D95" s="254"/>
      <c r="E95" s="227"/>
      <c r="F95" s="222"/>
      <c r="G95" s="222"/>
      <c r="H95" s="222"/>
      <c r="I95" s="222"/>
      <c r="J95" s="102" t="e">
        <f>IF(AND('Riesgos Corrup'!#REF!="Alta",'Riesgos Corrup'!#REF!="Moderado"),CONCATENATE("R41C",'Riesgos Corrup'!#REF!),"")</f>
        <v>#REF!</v>
      </c>
      <c r="K95" s="103" t="e">
        <f>IF(AND('Riesgos Corrup'!#REF!="Alta",'Riesgos Corrup'!#REF!="Moderado"),CONCATENATE("R40C",'Riesgos Corrup'!#REF!),"")</f>
        <v>#REF!</v>
      </c>
      <c r="L95" s="104" t="e">
        <f>IF(AND('Riesgos Corrup'!#REF!="Alta",'Riesgos Corrup'!#REF!="Moderado"),CONCATENATE("R40C",'Riesgos Corrup'!#REF!),"")</f>
        <v>#REF!</v>
      </c>
      <c r="M95" s="102" t="e">
        <f>IF(AND('Riesgos Corrup'!#REF!="Alta",'Riesgos Corrup'!#REF!="Moderado"),CONCATENATE("R41C",'Riesgos Corrup'!#REF!),"")</f>
        <v>#REF!</v>
      </c>
      <c r="N95" s="103" t="e">
        <f>IF(AND('Riesgos Corrup'!#REF!="Alta",'Riesgos Corrup'!#REF!="Moderado"),CONCATENATE("R40C",'Riesgos Corrup'!#REF!),"")</f>
        <v>#REF!</v>
      </c>
      <c r="O95" s="104" t="e">
        <f>IF(AND('Riesgos Corrup'!#REF!="Alta",'Riesgos Corrup'!#REF!="Moderado"),CONCATENATE("R40C",'Riesgos Corrup'!#REF!),"")</f>
        <v>#REF!</v>
      </c>
      <c r="P95" s="83" t="e">
        <f>IF(AND('Riesgos Corrup'!#REF!="Alta",'Riesgos Corrup'!#REF!="Moderado"),CONCATENATE("R41C",'Riesgos Corrup'!#REF!),"")</f>
        <v>#REF!</v>
      </c>
      <c r="Q95" s="39" t="e">
        <f>IF(AND('Riesgos Corrup'!#REF!="Alta",'Riesgos Corrup'!#REF!="Moderado"),CONCATENATE("R40C",'Riesgos Corrup'!#REF!),"")</f>
        <v>#REF!</v>
      </c>
      <c r="R95" s="84" t="e">
        <f>IF(AND('Riesgos Corrup'!#REF!="Alta",'Riesgos Corrup'!#REF!="Moderado"),CONCATENATE("R40C",'Riesgos Corrup'!#REF!),"")</f>
        <v>#REF!</v>
      </c>
      <c r="S95" s="83" t="e">
        <f>IF(AND('Riesgos Corrup'!#REF!="Alta",'Riesgos Corrup'!#REF!="Mayor"),CONCATENATE("R41C",'Riesgos Corrup'!#REF!),"")</f>
        <v>#REF!</v>
      </c>
      <c r="T95" s="39" t="e">
        <f>IF(AND('Riesgos Corrup'!#REF!="Alta",'Riesgos Corrup'!#REF!="Mayor"),CONCATENATE("R40C",'Riesgos Corrup'!#REF!),"")</f>
        <v>#REF!</v>
      </c>
      <c r="U95" s="84" t="e">
        <f>IF(AND('Riesgos Corrup'!#REF!="Alta",'Riesgos Corrup'!#REF!="Mayor"),CONCATENATE("R40C",'Riesgos Corrup'!#REF!),"")</f>
        <v>#REF!</v>
      </c>
      <c r="V95" s="96" t="e">
        <f>IF(AND('Riesgos Corrup'!#REF!="Alta",'Riesgos Corrup'!#REF!="Catastrófico"),CONCATENATE("R41C",'Riesgos Corrup'!#REF!),"")</f>
        <v>#REF!</v>
      </c>
      <c r="W95" s="97" t="e">
        <f>IF(AND('Riesgos Corrup'!#REF!="Alta",'Riesgos Corrup'!#REF!="Catastrófico"),CONCATENATE("R40C",'Riesgos Corrup'!#REF!),"")</f>
        <v>#REF!</v>
      </c>
      <c r="X95" s="98" t="e">
        <f>IF(AND('Riesgos Corrup'!#REF!="Alta",'Riesgos Corrup'!#REF!="Catastrófico"),CONCATENATE("R40C",'Riesgos Corrup'!#REF!),"")</f>
        <v>#REF!</v>
      </c>
      <c r="Y95" s="40"/>
      <c r="Z95" s="235"/>
      <c r="AA95" s="236"/>
      <c r="AB95" s="236"/>
      <c r="AC95" s="236"/>
      <c r="AD95" s="236"/>
      <c r="AE95" s="237"/>
      <c r="AF95" s="40"/>
      <c r="AG95" s="40"/>
      <c r="AH95" s="40"/>
      <c r="AI95" s="40"/>
      <c r="AJ95" s="40"/>
      <c r="AK95" s="40"/>
      <c r="AL95" s="40"/>
      <c r="AM95" s="40"/>
      <c r="AN95" s="40"/>
      <c r="AO95" s="40"/>
      <c r="AP95" s="40"/>
      <c r="AQ95" s="40"/>
      <c r="AR95" s="40"/>
      <c r="AS95" s="40"/>
      <c r="AT95" s="40"/>
      <c r="AU95" s="40"/>
      <c r="AV95" s="40"/>
      <c r="AW95" s="40"/>
      <c r="AX95" s="40"/>
      <c r="AY95" s="40"/>
      <c r="AZ95" s="40"/>
      <c r="BA95" s="40"/>
      <c r="BB95" s="40"/>
      <c r="BC95" s="40"/>
      <c r="BD95" s="40"/>
      <c r="BE95" s="40"/>
      <c r="BF95" s="40"/>
      <c r="BG95" s="40"/>
      <c r="BH95" s="40"/>
      <c r="BI95" s="40"/>
    </row>
    <row r="96" spans="1:61" ht="15" customHeight="1" x14ac:dyDescent="0.35">
      <c r="A96" s="40"/>
      <c r="B96" s="252"/>
      <c r="C96" s="253"/>
      <c r="D96" s="254"/>
      <c r="E96" s="227"/>
      <c r="F96" s="222"/>
      <c r="G96" s="222"/>
      <c r="H96" s="222"/>
      <c r="I96" s="222"/>
      <c r="J96" s="102" t="str">
        <f>IF(AND('Riesgos Corrup'!$AB$40="Alta",'Riesgos Corrup'!$AD$40="Moderado"),CONCATENATE("R42C",'Riesgos Corrup'!$R$40),"")</f>
        <v/>
      </c>
      <c r="K96" s="103" t="str">
        <f>IF(AND('Riesgos Corrup'!$AB$41="Alta",'Riesgos Corrup'!$AD$41="Moderado"),CONCATENATE("R41C",'Riesgos Corrup'!$R$41),"")</f>
        <v/>
      </c>
      <c r="L96" s="104" t="str">
        <f>IF(AND('Riesgos Corrup'!$AB$42="Alta",'Riesgos Corrup'!$AD$42="Moderado"),CONCATENATE("R41C",'Riesgos Corrup'!$R$42),"")</f>
        <v/>
      </c>
      <c r="M96" s="102" t="str">
        <f>IF(AND('Riesgos Corrup'!$AB$40="Alta",'Riesgos Corrup'!$AD$40="Moderado"),CONCATENATE("R42C",'Riesgos Corrup'!$R$40),"")</f>
        <v/>
      </c>
      <c r="N96" s="103" t="str">
        <f>IF(AND('Riesgos Corrup'!$AB$41="Alta",'Riesgos Corrup'!$AD$41="Moderado"),CONCATENATE("R41C",'Riesgos Corrup'!$R$41),"")</f>
        <v/>
      </c>
      <c r="O96" s="104" t="str">
        <f>IF(AND('Riesgos Corrup'!$AB$42="Alta",'Riesgos Corrup'!$AD$42="Moderado"),CONCATENATE("R41C",'Riesgos Corrup'!$R$42),"")</f>
        <v/>
      </c>
      <c r="P96" s="83" t="str">
        <f>IF(AND('Riesgos Corrup'!$AB$40="Alta",'Riesgos Corrup'!$AD$40="Moderado"),CONCATENATE("R42C",'Riesgos Corrup'!$R$40),"")</f>
        <v/>
      </c>
      <c r="Q96" s="39" t="str">
        <f>IF(AND('Riesgos Corrup'!$AB$41="Alta",'Riesgos Corrup'!$AD$41="Moderado"),CONCATENATE("R41C",'Riesgos Corrup'!$R$41),"")</f>
        <v/>
      </c>
      <c r="R96" s="84" t="str">
        <f>IF(AND('Riesgos Corrup'!$AB$42="Alta",'Riesgos Corrup'!$AD$42="Moderado"),CONCATENATE("R41C",'Riesgos Corrup'!$R$42),"")</f>
        <v/>
      </c>
      <c r="S96" s="83" t="str">
        <f>IF(AND('Riesgos Corrup'!$AB$40="Alta",'Riesgos Corrup'!$AD$40="Mayor"),CONCATENATE("R42C",'Riesgos Corrup'!$R$40),"")</f>
        <v/>
      </c>
      <c r="T96" s="39" t="str">
        <f>IF(AND('Riesgos Corrup'!$AB$41="Alta",'Riesgos Corrup'!$AD$41="Mayor"),CONCATENATE("R41C",'Riesgos Corrup'!$R$41),"")</f>
        <v/>
      </c>
      <c r="U96" s="84" t="str">
        <f>IF(AND('Riesgos Corrup'!$AB$42="Alta",'Riesgos Corrup'!$AD$42="Mayor"),CONCATENATE("R41C",'Riesgos Corrup'!$R$42),"")</f>
        <v/>
      </c>
      <c r="V96" s="96" t="str">
        <f>IF(AND('Riesgos Corrup'!$AB$40="Alta",'Riesgos Corrup'!$AD$40="Catastrófico"),CONCATENATE("R42C",'Riesgos Corrup'!$R$40),"")</f>
        <v/>
      </c>
      <c r="W96" s="97" t="str">
        <f>IF(AND('Riesgos Corrup'!$AB$41="Alta",'Riesgos Corrup'!$AD$41="Catastrófico"),CONCATENATE("R41C",'Riesgos Corrup'!$R$41),"")</f>
        <v/>
      </c>
      <c r="X96" s="98" t="str">
        <f>IF(AND('Riesgos Corrup'!$AB$42="Alta",'Riesgos Corrup'!$AD$42="Catastrófico"),CONCATENATE("R41C",'Riesgos Corrup'!$R$42),"")</f>
        <v/>
      </c>
      <c r="Y96" s="40"/>
      <c r="Z96" s="235"/>
      <c r="AA96" s="236"/>
      <c r="AB96" s="236"/>
      <c r="AC96" s="236"/>
      <c r="AD96" s="236"/>
      <c r="AE96" s="237"/>
      <c r="AF96" s="40"/>
      <c r="AG96" s="40"/>
      <c r="AH96" s="40"/>
      <c r="AI96" s="40"/>
      <c r="AJ96" s="40"/>
      <c r="AK96" s="40"/>
      <c r="AL96" s="40"/>
      <c r="AM96" s="40"/>
      <c r="AN96" s="40"/>
      <c r="AO96" s="40"/>
      <c r="AP96" s="40"/>
      <c r="AQ96" s="40"/>
      <c r="AR96" s="40"/>
      <c r="AS96" s="40"/>
      <c r="AT96" s="40"/>
      <c r="AU96" s="40"/>
      <c r="AV96" s="40"/>
      <c r="AW96" s="40"/>
      <c r="AX96" s="40"/>
      <c r="AY96" s="40"/>
      <c r="AZ96" s="40"/>
      <c r="BA96" s="40"/>
      <c r="BB96" s="40"/>
      <c r="BC96" s="40"/>
      <c r="BD96" s="40"/>
      <c r="BE96" s="40"/>
      <c r="BF96" s="40"/>
      <c r="BG96" s="40"/>
      <c r="BH96" s="40"/>
      <c r="BI96" s="40"/>
    </row>
    <row r="97" spans="1:61" ht="15" customHeight="1" x14ac:dyDescent="0.35">
      <c r="A97" s="40"/>
      <c r="B97" s="252"/>
      <c r="C97" s="253"/>
      <c r="D97" s="254"/>
      <c r="E97" s="227"/>
      <c r="F97" s="222"/>
      <c r="G97" s="222"/>
      <c r="H97" s="222"/>
      <c r="I97" s="222"/>
      <c r="J97" s="102" t="e">
        <f>IF(AND('Riesgos Corrup'!#REF!="Alta",'Riesgos Corrup'!#REF!="Moderado"),CONCATENATE("R43C",'Riesgos Corrup'!#REF!),"")</f>
        <v>#REF!</v>
      </c>
      <c r="K97" s="103" t="e">
        <f>IF(AND('Riesgos Corrup'!#REF!="Alta",'Riesgos Corrup'!#REF!="Moderado"),CONCATENATE("R42C",'Riesgos Corrup'!#REF!),"")</f>
        <v>#REF!</v>
      </c>
      <c r="L97" s="104" t="e">
        <f>IF(AND('Riesgos Corrup'!#REF!="Alta",'Riesgos Corrup'!#REF!="Moderado"),CONCATENATE("R42C",'Riesgos Corrup'!#REF!),"")</f>
        <v>#REF!</v>
      </c>
      <c r="M97" s="102" t="e">
        <f>IF(AND('Riesgos Corrup'!#REF!="Alta",'Riesgos Corrup'!#REF!="Moderado"),CONCATENATE("R43C",'Riesgos Corrup'!#REF!),"")</f>
        <v>#REF!</v>
      </c>
      <c r="N97" s="103" t="e">
        <f>IF(AND('Riesgos Corrup'!#REF!="Alta",'Riesgos Corrup'!#REF!="Moderado"),CONCATENATE("R42C",'Riesgos Corrup'!#REF!),"")</f>
        <v>#REF!</v>
      </c>
      <c r="O97" s="104" t="e">
        <f>IF(AND('Riesgos Corrup'!#REF!="Alta",'Riesgos Corrup'!#REF!="Moderado"),CONCATENATE("R42C",'Riesgos Corrup'!#REF!),"")</f>
        <v>#REF!</v>
      </c>
      <c r="P97" s="83" t="e">
        <f>IF(AND('Riesgos Corrup'!#REF!="Alta",'Riesgos Corrup'!#REF!="Moderado"),CONCATENATE("R43C",'Riesgos Corrup'!#REF!),"")</f>
        <v>#REF!</v>
      </c>
      <c r="Q97" s="39" t="e">
        <f>IF(AND('Riesgos Corrup'!#REF!="Alta",'Riesgos Corrup'!#REF!="Moderado"),CONCATENATE("R42C",'Riesgos Corrup'!#REF!),"")</f>
        <v>#REF!</v>
      </c>
      <c r="R97" s="84" t="e">
        <f>IF(AND('Riesgos Corrup'!#REF!="Alta",'Riesgos Corrup'!#REF!="Moderado"),CONCATENATE("R42C",'Riesgos Corrup'!#REF!),"")</f>
        <v>#REF!</v>
      </c>
      <c r="S97" s="83" t="e">
        <f>IF(AND('Riesgos Corrup'!#REF!="Alta",'Riesgos Corrup'!#REF!="Mayor"),CONCATENATE("R43C",'Riesgos Corrup'!#REF!),"")</f>
        <v>#REF!</v>
      </c>
      <c r="T97" s="39" t="e">
        <f>IF(AND('Riesgos Corrup'!#REF!="Alta",'Riesgos Corrup'!#REF!="Mayor"),CONCATENATE("R42C",'Riesgos Corrup'!#REF!),"")</f>
        <v>#REF!</v>
      </c>
      <c r="U97" s="84" t="e">
        <f>IF(AND('Riesgos Corrup'!#REF!="Alta",'Riesgos Corrup'!#REF!="Mayor"),CONCATENATE("R42C",'Riesgos Corrup'!#REF!),"")</f>
        <v>#REF!</v>
      </c>
      <c r="V97" s="96" t="e">
        <f>IF(AND('Riesgos Corrup'!#REF!="Alta",'Riesgos Corrup'!#REF!="Catastrófico"),CONCATENATE("R43C",'Riesgos Corrup'!#REF!),"")</f>
        <v>#REF!</v>
      </c>
      <c r="W97" s="97" t="e">
        <f>IF(AND('Riesgos Corrup'!#REF!="Alta",'Riesgos Corrup'!#REF!="Catastrófico"),CONCATENATE("R42C",'Riesgos Corrup'!#REF!),"")</f>
        <v>#REF!</v>
      </c>
      <c r="X97" s="98" t="e">
        <f>IF(AND('Riesgos Corrup'!#REF!="Alta",'Riesgos Corrup'!#REF!="Catastrófico"),CONCATENATE("R42C",'Riesgos Corrup'!#REF!),"")</f>
        <v>#REF!</v>
      </c>
      <c r="Y97" s="40"/>
      <c r="Z97" s="235"/>
      <c r="AA97" s="236"/>
      <c r="AB97" s="236"/>
      <c r="AC97" s="236"/>
      <c r="AD97" s="236"/>
      <c r="AE97" s="237"/>
      <c r="AF97" s="40"/>
      <c r="AG97" s="40"/>
      <c r="AH97" s="40"/>
      <c r="AI97" s="40"/>
      <c r="AJ97" s="40"/>
      <c r="AK97" s="40"/>
      <c r="AL97" s="40"/>
      <c r="AM97" s="40"/>
      <c r="AN97" s="40"/>
      <c r="AO97" s="40"/>
      <c r="AP97" s="40"/>
      <c r="AQ97" s="40"/>
      <c r="AR97" s="40"/>
      <c r="AS97" s="40"/>
      <c r="AT97" s="40"/>
      <c r="AU97" s="40"/>
      <c r="AV97" s="40"/>
      <c r="AW97" s="40"/>
      <c r="AX97" s="40"/>
      <c r="AY97" s="40"/>
      <c r="AZ97" s="40"/>
      <c r="BA97" s="40"/>
      <c r="BB97" s="40"/>
      <c r="BC97" s="40"/>
      <c r="BD97" s="40"/>
      <c r="BE97" s="40"/>
      <c r="BF97" s="40"/>
      <c r="BG97" s="40"/>
      <c r="BH97" s="40"/>
      <c r="BI97" s="40"/>
    </row>
    <row r="98" spans="1:61" ht="15" customHeight="1" x14ac:dyDescent="0.35">
      <c r="A98" s="40"/>
      <c r="B98" s="252"/>
      <c r="C98" s="253"/>
      <c r="D98" s="254"/>
      <c r="E98" s="227"/>
      <c r="F98" s="222"/>
      <c r="G98" s="222"/>
      <c r="H98" s="222"/>
      <c r="I98" s="222"/>
      <c r="J98" s="102" t="str">
        <f ca="1">IF(AND('Riesgos Corrup'!$AB$43="Alta",'Riesgos Corrup'!$AD$43="Moderado"),CONCATENATE("R44C",'Riesgos Corrup'!$R$43),"")</f>
        <v/>
      </c>
      <c r="K98" s="103" t="str">
        <f>IF(AND('Riesgos Corrup'!$AB$44="Alta",'Riesgos Corrup'!$AD$44="Moderado"),CONCATENATE("R43C",'Riesgos Corrup'!$R$44),"")</f>
        <v/>
      </c>
      <c r="L98" s="104" t="str">
        <f>IF(AND('Riesgos Corrup'!$AB$45="Alta",'Riesgos Corrup'!$AD$45="Moderado"),CONCATENATE("R43C",'Riesgos Corrup'!$R$45),"")</f>
        <v/>
      </c>
      <c r="M98" s="102" t="str">
        <f ca="1">IF(AND('Riesgos Corrup'!$AB$43="Alta",'Riesgos Corrup'!$AD$43="Moderado"),CONCATENATE("R44C",'Riesgos Corrup'!$R$43),"")</f>
        <v/>
      </c>
      <c r="N98" s="103" t="str">
        <f>IF(AND('Riesgos Corrup'!$AB$44="Alta",'Riesgos Corrup'!$AD$44="Moderado"),CONCATENATE("R43C",'Riesgos Corrup'!$R$44),"")</f>
        <v/>
      </c>
      <c r="O98" s="104" t="str">
        <f>IF(AND('Riesgos Corrup'!$AB$45="Alta",'Riesgos Corrup'!$AD$45="Moderado"),CONCATENATE("R43C",'Riesgos Corrup'!$R$45),"")</f>
        <v/>
      </c>
      <c r="P98" s="83" t="str">
        <f ca="1">IF(AND('Riesgos Corrup'!$AB$43="Alta",'Riesgos Corrup'!$AD$43="Moderado"),CONCATENATE("R44C",'Riesgos Corrup'!$R$43),"")</f>
        <v/>
      </c>
      <c r="Q98" s="39" t="str">
        <f>IF(AND('Riesgos Corrup'!$AB$44="Alta",'Riesgos Corrup'!$AD$44="Moderado"),CONCATENATE("R43C",'Riesgos Corrup'!$R$44),"")</f>
        <v/>
      </c>
      <c r="R98" s="84" t="str">
        <f>IF(AND('Riesgos Corrup'!$AB$45="Alta",'Riesgos Corrup'!$AD$45="Moderado"),CONCATENATE("R43C",'Riesgos Corrup'!$R$45),"")</f>
        <v/>
      </c>
      <c r="S98" s="83" t="str">
        <f ca="1">IF(AND('Riesgos Corrup'!$AB$43="Alta",'Riesgos Corrup'!$AD$43="Mayor"),CONCATENATE("R44C",'Riesgos Corrup'!$R$43),"")</f>
        <v/>
      </c>
      <c r="T98" s="39" t="str">
        <f>IF(AND('Riesgos Corrup'!$AB$44="Alta",'Riesgos Corrup'!$AD$44="Mayor"),CONCATENATE("R43C",'Riesgos Corrup'!$R$44),"")</f>
        <v/>
      </c>
      <c r="U98" s="84" t="str">
        <f>IF(AND('Riesgos Corrup'!$AB$45="Alta",'Riesgos Corrup'!$AD$45="Mayor"),CONCATENATE("R43C",'Riesgos Corrup'!$R$45),"")</f>
        <v/>
      </c>
      <c r="V98" s="96" t="str">
        <f ca="1">IF(AND('Riesgos Corrup'!$AB$43="Alta",'Riesgos Corrup'!$AD$43="Catastrófico"),CONCATENATE("R44C",'Riesgos Corrup'!$R$43),"")</f>
        <v/>
      </c>
      <c r="W98" s="97" t="str">
        <f>IF(AND('Riesgos Corrup'!$AB$44="Alta",'Riesgos Corrup'!$AD$44="Catastrófico"),CONCATENATE("R43C",'Riesgos Corrup'!$R$44),"")</f>
        <v/>
      </c>
      <c r="X98" s="98" t="str">
        <f>IF(AND('Riesgos Corrup'!$AB$45="Alta",'Riesgos Corrup'!$AD$45="Catastrófico"),CONCATENATE("R43C",'Riesgos Corrup'!$R$45),"")</f>
        <v/>
      </c>
      <c r="Y98" s="40"/>
      <c r="Z98" s="235"/>
      <c r="AA98" s="236"/>
      <c r="AB98" s="236"/>
      <c r="AC98" s="236"/>
      <c r="AD98" s="236"/>
      <c r="AE98" s="237"/>
      <c r="AF98" s="40"/>
      <c r="AG98" s="40"/>
      <c r="AH98" s="40"/>
      <c r="AI98" s="40"/>
      <c r="AJ98" s="40"/>
      <c r="AK98" s="40"/>
      <c r="AL98" s="40"/>
      <c r="AM98" s="40"/>
      <c r="AN98" s="40"/>
      <c r="AO98" s="40"/>
      <c r="AP98" s="40"/>
      <c r="AQ98" s="40"/>
      <c r="AR98" s="40"/>
      <c r="AS98" s="40"/>
      <c r="AT98" s="40"/>
      <c r="AU98" s="40"/>
      <c r="AV98" s="40"/>
      <c r="AW98" s="40"/>
      <c r="AX98" s="40"/>
      <c r="AY98" s="40"/>
      <c r="AZ98" s="40"/>
      <c r="BA98" s="40"/>
      <c r="BB98" s="40"/>
      <c r="BC98" s="40"/>
      <c r="BD98" s="40"/>
      <c r="BE98" s="40"/>
      <c r="BF98" s="40"/>
      <c r="BG98" s="40"/>
      <c r="BH98" s="40"/>
      <c r="BI98" s="40"/>
    </row>
    <row r="99" spans="1:61" ht="15" customHeight="1" x14ac:dyDescent="0.35">
      <c r="A99" s="40"/>
      <c r="B99" s="252"/>
      <c r="C99" s="253"/>
      <c r="D99" s="254"/>
      <c r="E99" s="227"/>
      <c r="F99" s="222"/>
      <c r="G99" s="222"/>
      <c r="H99" s="222"/>
      <c r="I99" s="222"/>
      <c r="J99" s="102" t="str">
        <f>IF(AND('Riesgos Corrup'!$AB$46="Alta",'Riesgos Corrup'!$AD$46="Moderado"),CONCATENATE("R45C",'Riesgos Corrup'!$R$46),"")</f>
        <v/>
      </c>
      <c r="K99" s="103" t="str">
        <f>IF(AND('Riesgos Corrup'!$AB$47="Alta",'Riesgos Corrup'!$AD$47="Moderado"),CONCATENATE("R44C",'Riesgos Corrup'!$R$47),"")</f>
        <v/>
      </c>
      <c r="L99" s="104" t="str">
        <f>IF(AND('Riesgos Corrup'!$AB$48="Alta",'Riesgos Corrup'!$AD$48="Moderado"),CONCATENATE("R44C",'Riesgos Corrup'!$R$48),"")</f>
        <v/>
      </c>
      <c r="M99" s="102" t="str">
        <f>IF(AND('Riesgos Corrup'!$AB$46="Alta",'Riesgos Corrup'!$AD$46="Moderado"),CONCATENATE("R45C",'Riesgos Corrup'!$R$46),"")</f>
        <v/>
      </c>
      <c r="N99" s="103" t="str">
        <f>IF(AND('Riesgos Corrup'!$AB$47="Alta",'Riesgos Corrup'!$AD$47="Moderado"),CONCATENATE("R44C",'Riesgos Corrup'!$R$47),"")</f>
        <v/>
      </c>
      <c r="O99" s="104" t="str">
        <f>IF(AND('Riesgos Corrup'!$AB$48="Alta",'Riesgos Corrup'!$AD$48="Moderado"),CONCATENATE("R44C",'Riesgos Corrup'!$R$48),"")</f>
        <v/>
      </c>
      <c r="P99" s="83" t="str">
        <f>IF(AND('Riesgos Corrup'!$AB$46="Alta",'Riesgos Corrup'!$AD$46="Moderado"),CONCATENATE("R45C",'Riesgos Corrup'!$R$46),"")</f>
        <v/>
      </c>
      <c r="Q99" s="39" t="str">
        <f>IF(AND('Riesgos Corrup'!$AB$47="Alta",'Riesgos Corrup'!$AD$47="Moderado"),CONCATENATE("R44C",'Riesgos Corrup'!$R$47),"")</f>
        <v/>
      </c>
      <c r="R99" s="84" t="str">
        <f>IF(AND('Riesgos Corrup'!$AB$48="Alta",'Riesgos Corrup'!$AD$48="Moderado"),CONCATENATE("R44C",'Riesgos Corrup'!$R$48),"")</f>
        <v/>
      </c>
      <c r="S99" s="83" t="str">
        <f>IF(AND('Riesgos Corrup'!$AB$46="Alta",'Riesgos Corrup'!$AD$46="Mayor"),CONCATENATE("R45C",'Riesgos Corrup'!$R$46),"")</f>
        <v/>
      </c>
      <c r="T99" s="39" t="str">
        <f>IF(AND('Riesgos Corrup'!$AB$47="Alta",'Riesgos Corrup'!$AD$47="Mayor"),CONCATENATE("R44C",'Riesgos Corrup'!$R$47),"")</f>
        <v/>
      </c>
      <c r="U99" s="84" t="str">
        <f>IF(AND('Riesgos Corrup'!$AB$48="Alta",'Riesgos Corrup'!$AD$48="Mayor"),CONCATENATE("R44C",'Riesgos Corrup'!$R$48),"")</f>
        <v/>
      </c>
      <c r="V99" s="96" t="str">
        <f>IF(AND('Riesgos Corrup'!$AB$46="Alta",'Riesgos Corrup'!$AD$46="Catastrófico"),CONCATENATE("R45C",'Riesgos Corrup'!$R$46),"")</f>
        <v/>
      </c>
      <c r="W99" s="97" t="str">
        <f>IF(AND('Riesgos Corrup'!$AB$47="Alta",'Riesgos Corrup'!$AD$47="Catastrófico"),CONCATENATE("R44C",'Riesgos Corrup'!$R$47),"")</f>
        <v/>
      </c>
      <c r="X99" s="98" t="str">
        <f>IF(AND('Riesgos Corrup'!$AB$48="Alta",'Riesgos Corrup'!$AD$48="Catastrófico"),CONCATENATE("R44C",'Riesgos Corrup'!$R$48),"")</f>
        <v/>
      </c>
      <c r="Y99" s="40"/>
      <c r="Z99" s="235"/>
      <c r="AA99" s="236"/>
      <c r="AB99" s="236"/>
      <c r="AC99" s="236"/>
      <c r="AD99" s="236"/>
      <c r="AE99" s="237"/>
      <c r="AF99" s="40"/>
      <c r="AG99" s="40"/>
      <c r="AH99" s="40"/>
      <c r="AI99" s="40"/>
      <c r="AJ99" s="40"/>
      <c r="AK99" s="40"/>
      <c r="AL99" s="40"/>
      <c r="AM99" s="40"/>
      <c r="AN99" s="40"/>
      <c r="AO99" s="40"/>
      <c r="AP99" s="40"/>
      <c r="AQ99" s="40"/>
      <c r="AR99" s="40"/>
      <c r="AS99" s="40"/>
      <c r="AT99" s="40"/>
      <c r="AU99" s="40"/>
      <c r="AV99" s="40"/>
      <c r="AW99" s="40"/>
      <c r="AX99" s="40"/>
      <c r="AY99" s="40"/>
      <c r="AZ99" s="40"/>
      <c r="BA99" s="40"/>
      <c r="BB99" s="40"/>
      <c r="BC99" s="40"/>
      <c r="BD99" s="40"/>
      <c r="BE99" s="40"/>
      <c r="BF99" s="40"/>
      <c r="BG99" s="40"/>
      <c r="BH99" s="40"/>
      <c r="BI99" s="40"/>
    </row>
    <row r="100" spans="1:61" ht="15" customHeight="1" x14ac:dyDescent="0.35">
      <c r="A100" s="40"/>
      <c r="B100" s="252"/>
      <c r="C100" s="253"/>
      <c r="D100" s="254"/>
      <c r="E100" s="227"/>
      <c r="F100" s="222"/>
      <c r="G100" s="222"/>
      <c r="H100" s="222"/>
      <c r="I100" s="222"/>
      <c r="J100" s="102" t="e">
        <f>IF(AND('Riesgos Corrup'!#REF!="Alta",'Riesgos Corrup'!#REF!="Moderado"),CONCATENATE("R46C",'Riesgos Corrup'!#REF!),"")</f>
        <v>#REF!</v>
      </c>
      <c r="K100" s="103" t="e">
        <f>IF(AND('Riesgos Corrup'!#REF!="Alta",'Riesgos Corrup'!#REF!="Moderado"),CONCATENATE("R45C",'Riesgos Corrup'!#REF!),"")</f>
        <v>#REF!</v>
      </c>
      <c r="L100" s="104" t="e">
        <f>IF(AND('Riesgos Corrup'!#REF!="Alta",'Riesgos Corrup'!#REF!="Moderado"),CONCATENATE("R45C",'Riesgos Corrup'!#REF!),"")</f>
        <v>#REF!</v>
      </c>
      <c r="M100" s="102" t="e">
        <f>IF(AND('Riesgos Corrup'!#REF!="Alta",'Riesgos Corrup'!#REF!="Moderado"),CONCATENATE("R46C",'Riesgos Corrup'!#REF!),"")</f>
        <v>#REF!</v>
      </c>
      <c r="N100" s="103" t="e">
        <f>IF(AND('Riesgos Corrup'!#REF!="Alta",'Riesgos Corrup'!#REF!="Moderado"),CONCATENATE("R45C",'Riesgos Corrup'!#REF!),"")</f>
        <v>#REF!</v>
      </c>
      <c r="O100" s="104" t="e">
        <f>IF(AND('Riesgos Corrup'!#REF!="Alta",'Riesgos Corrup'!#REF!="Moderado"),CONCATENATE("R45C",'Riesgos Corrup'!#REF!),"")</f>
        <v>#REF!</v>
      </c>
      <c r="P100" s="83" t="e">
        <f>IF(AND('Riesgos Corrup'!#REF!="Alta",'Riesgos Corrup'!#REF!="Moderado"),CONCATENATE("R46C",'Riesgos Corrup'!#REF!),"")</f>
        <v>#REF!</v>
      </c>
      <c r="Q100" s="39" t="e">
        <f>IF(AND('Riesgos Corrup'!#REF!="Alta",'Riesgos Corrup'!#REF!="Moderado"),CONCATENATE("R45C",'Riesgos Corrup'!#REF!),"")</f>
        <v>#REF!</v>
      </c>
      <c r="R100" s="84" t="e">
        <f>IF(AND('Riesgos Corrup'!#REF!="Alta",'Riesgos Corrup'!#REF!="Moderado"),CONCATENATE("R45C",'Riesgos Corrup'!#REF!),"")</f>
        <v>#REF!</v>
      </c>
      <c r="S100" s="83" t="e">
        <f>IF(AND('Riesgos Corrup'!#REF!="Alta",'Riesgos Corrup'!#REF!="Mayor"),CONCATENATE("R46C",'Riesgos Corrup'!#REF!),"")</f>
        <v>#REF!</v>
      </c>
      <c r="T100" s="39" t="e">
        <f>IF(AND('Riesgos Corrup'!#REF!="Alta",'Riesgos Corrup'!#REF!="Mayor"),CONCATENATE("R45C",'Riesgos Corrup'!#REF!),"")</f>
        <v>#REF!</v>
      </c>
      <c r="U100" s="84" t="e">
        <f>IF(AND('Riesgos Corrup'!#REF!="Alta",'Riesgos Corrup'!#REF!="Mayor"),CONCATENATE("R45C",'Riesgos Corrup'!#REF!),"")</f>
        <v>#REF!</v>
      </c>
      <c r="V100" s="96" t="e">
        <f>IF(AND('Riesgos Corrup'!#REF!="Alta",'Riesgos Corrup'!#REF!="Catastrófico"),CONCATENATE("R46C",'Riesgos Corrup'!#REF!),"")</f>
        <v>#REF!</v>
      </c>
      <c r="W100" s="97" t="e">
        <f>IF(AND('Riesgos Corrup'!#REF!="Alta",'Riesgos Corrup'!#REF!="Catastrófico"),CONCATENATE("R45C",'Riesgos Corrup'!#REF!),"")</f>
        <v>#REF!</v>
      </c>
      <c r="X100" s="98" t="e">
        <f>IF(AND('Riesgos Corrup'!#REF!="Alta",'Riesgos Corrup'!#REF!="Catastrófico"),CONCATENATE("R45C",'Riesgos Corrup'!#REF!),"")</f>
        <v>#REF!</v>
      </c>
      <c r="Y100" s="40"/>
      <c r="Z100" s="235"/>
      <c r="AA100" s="236"/>
      <c r="AB100" s="236"/>
      <c r="AC100" s="236"/>
      <c r="AD100" s="236"/>
      <c r="AE100" s="237"/>
      <c r="AF100" s="40"/>
      <c r="AG100" s="40"/>
      <c r="AH100" s="40"/>
      <c r="AI100" s="40"/>
      <c r="AJ100" s="40"/>
      <c r="AK100" s="40"/>
      <c r="AL100" s="40"/>
      <c r="AM100" s="40"/>
      <c r="AN100" s="40"/>
      <c r="AO100" s="40"/>
      <c r="AP100" s="40"/>
      <c r="AQ100" s="40"/>
      <c r="AR100" s="40"/>
      <c r="AS100" s="40"/>
      <c r="AT100" s="40"/>
      <c r="AU100" s="40"/>
      <c r="AV100" s="40"/>
      <c r="AW100" s="40"/>
      <c r="AX100" s="40"/>
      <c r="AY100" s="40"/>
      <c r="AZ100" s="40"/>
      <c r="BA100" s="40"/>
      <c r="BB100" s="40"/>
      <c r="BC100" s="40"/>
      <c r="BD100" s="40"/>
      <c r="BE100" s="40"/>
      <c r="BF100" s="40"/>
      <c r="BG100" s="40"/>
      <c r="BH100" s="40"/>
      <c r="BI100" s="40"/>
    </row>
    <row r="101" spans="1:61" ht="15" customHeight="1" x14ac:dyDescent="0.35">
      <c r="A101" s="40"/>
      <c r="B101" s="252"/>
      <c r="C101" s="253"/>
      <c r="D101" s="254"/>
      <c r="E101" s="227"/>
      <c r="F101" s="222"/>
      <c r="G101" s="222"/>
      <c r="H101" s="222"/>
      <c r="I101" s="222"/>
      <c r="J101" s="102" t="e">
        <f>IF(AND('Riesgos Corrup'!#REF!="Alta",'Riesgos Corrup'!#REF!="Moderado"),CONCATENATE("R47C",'Riesgos Corrup'!#REF!),"")</f>
        <v>#REF!</v>
      </c>
      <c r="K101" s="103" t="e">
        <f>IF(AND('Riesgos Corrup'!#REF!="Alta",'Riesgos Corrup'!#REF!="Moderado"),CONCATENATE("R46C",'Riesgos Corrup'!#REF!),"")</f>
        <v>#REF!</v>
      </c>
      <c r="L101" s="104" t="e">
        <f>IF(AND('Riesgos Corrup'!#REF!="Alta",'Riesgos Corrup'!#REF!="Moderado"),CONCATENATE("R46C",'Riesgos Corrup'!#REF!),"")</f>
        <v>#REF!</v>
      </c>
      <c r="M101" s="102" t="e">
        <f>IF(AND('Riesgos Corrup'!#REF!="Alta",'Riesgos Corrup'!#REF!="Moderado"),CONCATENATE("R47C",'Riesgos Corrup'!#REF!),"")</f>
        <v>#REF!</v>
      </c>
      <c r="N101" s="103" t="e">
        <f>IF(AND('Riesgos Corrup'!#REF!="Alta",'Riesgos Corrup'!#REF!="Moderado"),CONCATENATE("R46C",'Riesgos Corrup'!#REF!),"")</f>
        <v>#REF!</v>
      </c>
      <c r="O101" s="104" t="e">
        <f>IF(AND('Riesgos Corrup'!#REF!="Alta",'Riesgos Corrup'!#REF!="Moderado"),CONCATENATE("R46C",'Riesgos Corrup'!#REF!),"")</f>
        <v>#REF!</v>
      </c>
      <c r="P101" s="83" t="e">
        <f>IF(AND('Riesgos Corrup'!#REF!="Alta",'Riesgos Corrup'!#REF!="Moderado"),CONCATENATE("R47C",'Riesgos Corrup'!#REF!),"")</f>
        <v>#REF!</v>
      </c>
      <c r="Q101" s="39" t="e">
        <f>IF(AND('Riesgos Corrup'!#REF!="Alta",'Riesgos Corrup'!#REF!="Moderado"),CONCATENATE("R46C",'Riesgos Corrup'!#REF!),"")</f>
        <v>#REF!</v>
      </c>
      <c r="R101" s="84" t="e">
        <f>IF(AND('Riesgos Corrup'!#REF!="Alta",'Riesgos Corrup'!#REF!="Moderado"),CONCATENATE("R46C",'Riesgos Corrup'!#REF!),"")</f>
        <v>#REF!</v>
      </c>
      <c r="S101" s="83" t="e">
        <f>IF(AND('Riesgos Corrup'!#REF!="Alta",'Riesgos Corrup'!#REF!="Mayor"),CONCATENATE("R47C",'Riesgos Corrup'!#REF!),"")</f>
        <v>#REF!</v>
      </c>
      <c r="T101" s="39" t="e">
        <f>IF(AND('Riesgos Corrup'!#REF!="Alta",'Riesgos Corrup'!#REF!="Mayor"),CONCATENATE("R46C",'Riesgos Corrup'!#REF!),"")</f>
        <v>#REF!</v>
      </c>
      <c r="U101" s="84" t="e">
        <f>IF(AND('Riesgos Corrup'!#REF!="Alta",'Riesgos Corrup'!#REF!="Mayor"),CONCATENATE("R46C",'Riesgos Corrup'!#REF!),"")</f>
        <v>#REF!</v>
      </c>
      <c r="V101" s="96" t="e">
        <f>IF(AND('Riesgos Corrup'!#REF!="Alta",'Riesgos Corrup'!#REF!="Catastrófico"),CONCATENATE("R47C",'Riesgos Corrup'!#REF!),"")</f>
        <v>#REF!</v>
      </c>
      <c r="W101" s="97" t="e">
        <f>IF(AND('Riesgos Corrup'!#REF!="Alta",'Riesgos Corrup'!#REF!="Catastrófico"),CONCATENATE("R46C",'Riesgos Corrup'!#REF!),"")</f>
        <v>#REF!</v>
      </c>
      <c r="X101" s="98" t="e">
        <f>IF(AND('Riesgos Corrup'!#REF!="Alta",'Riesgos Corrup'!#REF!="Catastrófico"),CONCATENATE("R46C",'Riesgos Corrup'!#REF!),"")</f>
        <v>#REF!</v>
      </c>
      <c r="Y101" s="40"/>
      <c r="Z101" s="235"/>
      <c r="AA101" s="236"/>
      <c r="AB101" s="236"/>
      <c r="AC101" s="236"/>
      <c r="AD101" s="236"/>
      <c r="AE101" s="237"/>
      <c r="AF101" s="40"/>
      <c r="AG101" s="40"/>
      <c r="AH101" s="40"/>
      <c r="AI101" s="40"/>
      <c r="AJ101" s="40"/>
      <c r="AK101" s="40"/>
      <c r="AL101" s="40"/>
      <c r="AM101" s="40"/>
      <c r="AN101" s="40"/>
      <c r="AO101" s="40"/>
      <c r="AP101" s="40"/>
      <c r="AQ101" s="40"/>
      <c r="AR101" s="40"/>
      <c r="AS101" s="40"/>
      <c r="AT101" s="40"/>
      <c r="AU101" s="40"/>
      <c r="AV101" s="40"/>
      <c r="AW101" s="40"/>
      <c r="AX101" s="40"/>
      <c r="AY101" s="40"/>
      <c r="AZ101" s="40"/>
      <c r="BA101" s="40"/>
      <c r="BB101" s="40"/>
      <c r="BC101" s="40"/>
      <c r="BD101" s="40"/>
      <c r="BE101" s="40"/>
      <c r="BF101" s="40"/>
      <c r="BG101" s="40"/>
      <c r="BH101" s="40"/>
      <c r="BI101" s="40"/>
    </row>
    <row r="102" spans="1:61" ht="15" customHeight="1" x14ac:dyDescent="0.35">
      <c r="A102" s="40"/>
      <c r="B102" s="252"/>
      <c r="C102" s="253"/>
      <c r="D102" s="254"/>
      <c r="E102" s="227"/>
      <c r="F102" s="222"/>
      <c r="G102" s="222"/>
      <c r="H102" s="222"/>
      <c r="I102" s="222"/>
      <c r="J102" s="102" t="e">
        <f>IF(AND('Riesgos Corrup'!#REF!="Alta",'Riesgos Corrup'!#REF!="Moderado"),CONCATENATE("R48C",'Riesgos Corrup'!#REF!),"")</f>
        <v>#REF!</v>
      </c>
      <c r="K102" s="103" t="e">
        <f>IF(AND('Riesgos Corrup'!#REF!="Alta",'Riesgos Corrup'!#REF!="Moderado"),CONCATENATE("R47C",'Riesgos Corrup'!#REF!),"")</f>
        <v>#REF!</v>
      </c>
      <c r="L102" s="104" t="e">
        <f>IF(AND('Riesgos Corrup'!#REF!="Alta",'Riesgos Corrup'!#REF!="Moderado"),CONCATENATE("R47C",'Riesgos Corrup'!#REF!),"")</f>
        <v>#REF!</v>
      </c>
      <c r="M102" s="102" t="e">
        <f>IF(AND('Riesgos Corrup'!#REF!="Alta",'Riesgos Corrup'!#REF!="Moderado"),CONCATENATE("R48C",'Riesgos Corrup'!#REF!),"")</f>
        <v>#REF!</v>
      </c>
      <c r="N102" s="103" t="e">
        <f>IF(AND('Riesgos Corrup'!#REF!="Alta",'Riesgos Corrup'!#REF!="Moderado"),CONCATENATE("R47C",'Riesgos Corrup'!#REF!),"")</f>
        <v>#REF!</v>
      </c>
      <c r="O102" s="104" t="e">
        <f>IF(AND('Riesgos Corrup'!#REF!="Alta",'Riesgos Corrup'!#REF!="Moderado"),CONCATENATE("R47C",'Riesgos Corrup'!#REF!),"")</f>
        <v>#REF!</v>
      </c>
      <c r="P102" s="83" t="e">
        <f>IF(AND('Riesgos Corrup'!#REF!="Alta",'Riesgos Corrup'!#REF!="Moderado"),CONCATENATE("R48C",'Riesgos Corrup'!#REF!),"")</f>
        <v>#REF!</v>
      </c>
      <c r="Q102" s="39" t="e">
        <f>IF(AND('Riesgos Corrup'!#REF!="Alta",'Riesgos Corrup'!#REF!="Moderado"),CONCATENATE("R47C",'Riesgos Corrup'!#REF!),"")</f>
        <v>#REF!</v>
      </c>
      <c r="R102" s="84" t="e">
        <f>IF(AND('Riesgos Corrup'!#REF!="Alta",'Riesgos Corrup'!#REF!="Moderado"),CONCATENATE("R47C",'Riesgos Corrup'!#REF!),"")</f>
        <v>#REF!</v>
      </c>
      <c r="S102" s="83" t="e">
        <f>IF(AND('Riesgos Corrup'!#REF!="Alta",'Riesgos Corrup'!#REF!="Mayor"),CONCATENATE("R48C",'Riesgos Corrup'!#REF!),"")</f>
        <v>#REF!</v>
      </c>
      <c r="T102" s="39" t="e">
        <f>IF(AND('Riesgos Corrup'!#REF!="Alta",'Riesgos Corrup'!#REF!="Mayor"),CONCATENATE("R47C",'Riesgos Corrup'!#REF!),"")</f>
        <v>#REF!</v>
      </c>
      <c r="U102" s="84" t="e">
        <f>IF(AND('Riesgos Corrup'!#REF!="Alta",'Riesgos Corrup'!#REF!="Mayor"),CONCATENATE("R47C",'Riesgos Corrup'!#REF!),"")</f>
        <v>#REF!</v>
      </c>
      <c r="V102" s="96" t="e">
        <f>IF(AND('Riesgos Corrup'!#REF!="Alta",'Riesgos Corrup'!#REF!="Catastrófico"),CONCATENATE("R48C",'Riesgos Corrup'!#REF!),"")</f>
        <v>#REF!</v>
      </c>
      <c r="W102" s="97" t="e">
        <f>IF(AND('Riesgos Corrup'!#REF!="Alta",'Riesgos Corrup'!#REF!="Catastrófico"),CONCATENATE("R47C",'Riesgos Corrup'!#REF!),"")</f>
        <v>#REF!</v>
      </c>
      <c r="X102" s="98" t="e">
        <f>IF(AND('Riesgos Corrup'!#REF!="Alta",'Riesgos Corrup'!#REF!="Catastrófico"),CONCATENATE("R47C",'Riesgos Corrup'!#REF!),"")</f>
        <v>#REF!</v>
      </c>
      <c r="Y102" s="40"/>
      <c r="Z102" s="235"/>
      <c r="AA102" s="236"/>
      <c r="AB102" s="236"/>
      <c r="AC102" s="236"/>
      <c r="AD102" s="236"/>
      <c r="AE102" s="237"/>
      <c r="AF102" s="40"/>
      <c r="AG102" s="40"/>
      <c r="AH102" s="40"/>
      <c r="AI102" s="40"/>
      <c r="AJ102" s="40"/>
      <c r="AK102" s="40"/>
      <c r="AL102" s="40"/>
      <c r="AM102" s="40"/>
      <c r="AN102" s="40"/>
      <c r="AO102" s="40"/>
      <c r="AP102" s="40"/>
      <c r="AQ102" s="40"/>
      <c r="AR102" s="40"/>
      <c r="AS102" s="40"/>
      <c r="AT102" s="40"/>
      <c r="AU102" s="40"/>
      <c r="AV102" s="40"/>
      <c r="AW102" s="40"/>
      <c r="AX102" s="40"/>
      <c r="AY102" s="40"/>
      <c r="AZ102" s="40"/>
      <c r="BA102" s="40"/>
      <c r="BB102" s="40"/>
      <c r="BC102" s="40"/>
      <c r="BD102" s="40"/>
      <c r="BE102" s="40"/>
      <c r="BF102" s="40"/>
      <c r="BG102" s="40"/>
      <c r="BH102" s="40"/>
      <c r="BI102" s="40"/>
    </row>
    <row r="103" spans="1:61" ht="15" customHeight="1" x14ac:dyDescent="0.35">
      <c r="A103" s="40"/>
      <c r="B103" s="252"/>
      <c r="C103" s="253"/>
      <c r="D103" s="254"/>
      <c r="E103" s="227"/>
      <c r="F103" s="222"/>
      <c r="G103" s="222"/>
      <c r="H103" s="222"/>
      <c r="I103" s="222"/>
      <c r="J103" s="102" t="str">
        <f>IF(AND('Riesgos Corrup'!$AB$49="Alta",'Riesgos Corrup'!$AD$49="Moderado"),CONCATENATE("R49C",'Riesgos Corrup'!$R$49),"")</f>
        <v/>
      </c>
      <c r="K103" s="103" t="str">
        <f>IF(AND('Riesgos Corrup'!$AB$50="Alta",'Riesgos Corrup'!$AD$50="Moderado"),CONCATENATE("R48C",'Riesgos Corrup'!$R$50),"")</f>
        <v/>
      </c>
      <c r="L103" s="104" t="str">
        <f>IF(AND('Riesgos Corrup'!$AB$51="Alta",'Riesgos Corrup'!$AD$51="Moderado"),CONCATENATE("R48C",'Riesgos Corrup'!$R$51),"")</f>
        <v/>
      </c>
      <c r="M103" s="102" t="str">
        <f>IF(AND('Riesgos Corrup'!$AB$49="Alta",'Riesgos Corrup'!$AD$49="Moderado"),CONCATENATE("R49C",'Riesgos Corrup'!$R$49),"")</f>
        <v/>
      </c>
      <c r="N103" s="103" t="str">
        <f>IF(AND('Riesgos Corrup'!$AB$50="Alta",'Riesgos Corrup'!$AD$50="Moderado"),CONCATENATE("R48C",'Riesgos Corrup'!$R$50),"")</f>
        <v/>
      </c>
      <c r="O103" s="104" t="str">
        <f>IF(AND('Riesgos Corrup'!$AB$51="Alta",'Riesgos Corrup'!$AD$51="Moderado"),CONCATENATE("R48C",'Riesgos Corrup'!$R$51),"")</f>
        <v/>
      </c>
      <c r="P103" s="83" t="str">
        <f>IF(AND('Riesgos Corrup'!$AB$49="Alta",'Riesgos Corrup'!$AD$49="Moderado"),CONCATENATE("R49C",'Riesgos Corrup'!$R$49),"")</f>
        <v/>
      </c>
      <c r="Q103" s="39" t="str">
        <f>IF(AND('Riesgos Corrup'!$AB$50="Alta",'Riesgos Corrup'!$AD$50="Moderado"),CONCATENATE("R48C",'Riesgos Corrup'!$R$50),"")</f>
        <v/>
      </c>
      <c r="R103" s="84" t="str">
        <f>IF(AND('Riesgos Corrup'!$AB$51="Alta",'Riesgos Corrup'!$AD$51="Moderado"),CONCATENATE("R48C",'Riesgos Corrup'!$R$51),"")</f>
        <v/>
      </c>
      <c r="S103" s="83" t="str">
        <f>IF(AND('Riesgos Corrup'!$AB$49="Alta",'Riesgos Corrup'!$AD$49="Mayor"),CONCATENATE("R49C",'Riesgos Corrup'!$R$49),"")</f>
        <v/>
      </c>
      <c r="T103" s="39" t="str">
        <f>IF(AND('Riesgos Corrup'!$AB$50="Alta",'Riesgos Corrup'!$AD$50="Mayor"),CONCATENATE("R48C",'Riesgos Corrup'!$R$50),"")</f>
        <v/>
      </c>
      <c r="U103" s="84" t="str">
        <f>IF(AND('Riesgos Corrup'!$AB$51="Alta",'Riesgos Corrup'!$AD$51="Mayor"),CONCATENATE("R48C",'Riesgos Corrup'!$R$51),"")</f>
        <v/>
      </c>
      <c r="V103" s="96" t="str">
        <f>IF(AND('Riesgos Corrup'!$AB$49="Alta",'Riesgos Corrup'!$AD$49="Catastrófico"),CONCATENATE("R49C",'Riesgos Corrup'!$R$49),"")</f>
        <v/>
      </c>
      <c r="W103" s="97" t="str">
        <f>IF(AND('Riesgos Corrup'!$AB$50="Alta",'Riesgos Corrup'!$AD$50="Catastrófico"),CONCATENATE("R48C",'Riesgos Corrup'!$R$50),"")</f>
        <v/>
      </c>
      <c r="X103" s="98" t="str">
        <f>IF(AND('Riesgos Corrup'!$AB$51="Alta",'Riesgos Corrup'!$AD$51="Catastrófico"),CONCATENATE("R48C",'Riesgos Corrup'!$R$51),"")</f>
        <v/>
      </c>
      <c r="Y103" s="40"/>
      <c r="Z103" s="235"/>
      <c r="AA103" s="236"/>
      <c r="AB103" s="236"/>
      <c r="AC103" s="236"/>
      <c r="AD103" s="236"/>
      <c r="AE103" s="237"/>
      <c r="AF103" s="40"/>
      <c r="AG103" s="40"/>
      <c r="AH103" s="40"/>
      <c r="AI103" s="40"/>
      <c r="AJ103" s="40"/>
      <c r="AK103" s="40"/>
      <c r="AL103" s="40"/>
      <c r="AM103" s="40"/>
      <c r="AN103" s="40"/>
      <c r="AO103" s="40"/>
      <c r="AP103" s="40"/>
      <c r="AQ103" s="40"/>
      <c r="AR103" s="40"/>
      <c r="AS103" s="40"/>
      <c r="AT103" s="40"/>
      <c r="AU103" s="40"/>
      <c r="AV103" s="40"/>
      <c r="AW103" s="40"/>
      <c r="AX103" s="40"/>
      <c r="AY103" s="40"/>
      <c r="AZ103" s="40"/>
      <c r="BA103" s="40"/>
      <c r="BB103" s="40"/>
      <c r="BC103" s="40"/>
      <c r="BD103" s="40"/>
      <c r="BE103" s="40"/>
      <c r="BF103" s="40"/>
      <c r="BG103" s="40"/>
      <c r="BH103" s="40"/>
      <c r="BI103" s="40"/>
    </row>
    <row r="104" spans="1:61" ht="15" customHeight="1" x14ac:dyDescent="0.35">
      <c r="A104" s="40"/>
      <c r="B104" s="252"/>
      <c r="C104" s="253"/>
      <c r="D104" s="254"/>
      <c r="E104" s="227"/>
      <c r="F104" s="222"/>
      <c r="G104" s="222"/>
      <c r="H104" s="222"/>
      <c r="I104" s="222"/>
      <c r="J104" s="102" t="e">
        <f>IF(AND('Riesgos Corrup'!#REF!="Alta",'Riesgos Corrup'!#REF!="Moderado"),CONCATENATE("R49C",'Riesgos Corrup'!#REF!),"")</f>
        <v>#REF!</v>
      </c>
      <c r="K104" s="103" t="str">
        <f>IF(AND('Riesgos Corrup'!$AB$52="Alta",'Riesgos Corrup'!$AD$52="Moderado"),CONCATENATE("R49C",'Riesgos Corrup'!$R$52),"")</f>
        <v/>
      </c>
      <c r="L104" s="104" t="str">
        <f>IF(AND('Riesgos Corrup'!$AB$53="Alta",'Riesgos Corrup'!$AD$53="Moderado"),CONCATENATE("R49C",'Riesgos Corrup'!$R$53),"")</f>
        <v/>
      </c>
      <c r="M104" s="102" t="e">
        <f>IF(AND('Riesgos Corrup'!#REF!="Alta",'Riesgos Corrup'!#REF!="Moderado"),CONCATENATE("R49C",'Riesgos Corrup'!#REF!),"")</f>
        <v>#REF!</v>
      </c>
      <c r="N104" s="103" t="str">
        <f>IF(AND('Riesgos Corrup'!$AB$52="Alta",'Riesgos Corrup'!$AD$52="Moderado"),CONCATENATE("R49C",'Riesgos Corrup'!$R$52),"")</f>
        <v/>
      </c>
      <c r="O104" s="104" t="str">
        <f>IF(AND('Riesgos Corrup'!$AB$53="Alta",'Riesgos Corrup'!$AD$53="Moderado"),CONCATENATE("R49C",'Riesgos Corrup'!$R$53),"")</f>
        <v/>
      </c>
      <c r="P104" s="83" t="e">
        <f>IF(AND('Riesgos Corrup'!#REF!="Alta",'Riesgos Corrup'!#REF!="Moderado"),CONCATENATE("R49C",'Riesgos Corrup'!#REF!),"")</f>
        <v>#REF!</v>
      </c>
      <c r="Q104" s="39" t="str">
        <f>IF(AND('Riesgos Corrup'!$AB$52="Alta",'Riesgos Corrup'!$AD$52="Moderado"),CONCATENATE("R49C",'Riesgos Corrup'!$R$52),"")</f>
        <v/>
      </c>
      <c r="R104" s="84" t="str">
        <f>IF(AND('Riesgos Corrup'!$AB$53="Alta",'Riesgos Corrup'!$AD$53="Moderado"),CONCATENATE("R49C",'Riesgos Corrup'!$R$53),"")</f>
        <v/>
      </c>
      <c r="S104" s="83" t="e">
        <f>IF(AND('Riesgos Corrup'!#REF!="Alta",'Riesgos Corrup'!#REF!="Mayor"),CONCATENATE("R49C",'Riesgos Corrup'!#REF!),"")</f>
        <v>#REF!</v>
      </c>
      <c r="T104" s="39" t="str">
        <f>IF(AND('Riesgos Corrup'!$AB$52="Alta",'Riesgos Corrup'!$AD$52="Mayor"),CONCATENATE("R49C",'Riesgos Corrup'!$R$52),"")</f>
        <v/>
      </c>
      <c r="U104" s="84" t="str">
        <f>IF(AND('Riesgos Corrup'!$AB$53="Alta",'Riesgos Corrup'!$AD$53="Mayor"),CONCATENATE("R49C",'Riesgos Corrup'!$R$53),"")</f>
        <v/>
      </c>
      <c r="V104" s="96" t="e">
        <f>IF(AND('Riesgos Corrup'!#REF!="Alta",'Riesgos Corrup'!#REF!="Catastrófico"),CONCATENATE("R49C",'Riesgos Corrup'!#REF!),"")</f>
        <v>#REF!</v>
      </c>
      <c r="W104" s="97" t="str">
        <f>IF(AND('Riesgos Corrup'!$AB$52="Alta",'Riesgos Corrup'!$AD$52="Catastrófico"),CONCATENATE("R49C",'Riesgos Corrup'!$R$52),"")</f>
        <v/>
      </c>
      <c r="X104" s="98" t="str">
        <f>IF(AND('Riesgos Corrup'!$AB$53="Alta",'Riesgos Corrup'!$AD$53="Catastrófico"),CONCATENATE("R49C",'Riesgos Corrup'!$R$53),"")</f>
        <v/>
      </c>
      <c r="Y104" s="40"/>
      <c r="Z104" s="235"/>
      <c r="AA104" s="236"/>
      <c r="AB104" s="236"/>
      <c r="AC104" s="236"/>
      <c r="AD104" s="236"/>
      <c r="AE104" s="237"/>
      <c r="AF104" s="40"/>
      <c r="AG104" s="40"/>
      <c r="AH104" s="40"/>
      <c r="AI104" s="40"/>
      <c r="AJ104" s="40"/>
      <c r="AK104" s="40"/>
      <c r="AL104" s="40"/>
      <c r="AM104" s="40"/>
      <c r="AN104" s="40"/>
      <c r="AO104" s="40"/>
      <c r="AP104" s="40"/>
      <c r="AQ104" s="40"/>
      <c r="AR104" s="40"/>
      <c r="AS104" s="40"/>
      <c r="AT104" s="40"/>
      <c r="AU104" s="40"/>
      <c r="AV104" s="40"/>
      <c r="AW104" s="40"/>
      <c r="AX104" s="40"/>
      <c r="AY104" s="40"/>
      <c r="AZ104" s="40"/>
      <c r="BA104" s="40"/>
      <c r="BB104" s="40"/>
      <c r="BC104" s="40"/>
      <c r="BD104" s="40"/>
      <c r="BE104" s="40"/>
      <c r="BF104" s="40"/>
      <c r="BG104" s="40"/>
      <c r="BH104" s="40"/>
      <c r="BI104" s="40"/>
    </row>
    <row r="105" spans="1:61" ht="15" customHeight="1" thickBot="1" x14ac:dyDescent="0.4">
      <c r="A105" s="40"/>
      <c r="B105" s="252"/>
      <c r="C105" s="253"/>
      <c r="D105" s="254"/>
      <c r="E105" s="227"/>
      <c r="F105" s="222"/>
      <c r="G105" s="222"/>
      <c r="H105" s="222"/>
      <c r="I105" s="222"/>
      <c r="J105" s="102" t="str">
        <f>IF(AND('Riesgos Corrup'!$AB$54="Alta",'Riesgos Corrup'!$AD$54="Moderado"),CONCATENATE("R50C",'Riesgos Corrup'!$R$54),"")</f>
        <v/>
      </c>
      <c r="K105" s="103" t="str">
        <f>IF(AND('Riesgos Corrup'!$AB$55="Alta",'Riesgos Corrup'!$AD$55="Moderado"),CONCATENATE("R50C",'Riesgos Corrup'!$R$55),"")</f>
        <v/>
      </c>
      <c r="L105" s="104" t="str">
        <f>IF(AND('Riesgos Corrup'!$AB$56="Alta",'Riesgos Corrup'!$AD$56="Moderado"),CONCATENATE("R50C",'Riesgos Corrup'!$R$56),"")</f>
        <v/>
      </c>
      <c r="M105" s="102" t="str">
        <f>IF(AND('Riesgos Corrup'!$AB$54="Alta",'Riesgos Corrup'!$AD$54="Moderado"),CONCATENATE("R50C",'Riesgos Corrup'!$R$54),"")</f>
        <v/>
      </c>
      <c r="N105" s="103" t="str">
        <f>IF(AND('Riesgos Corrup'!$AB$55="Alta",'Riesgos Corrup'!$AD$55="Moderado"),CONCATENATE("R50C",'Riesgos Corrup'!$R$55),"")</f>
        <v/>
      </c>
      <c r="O105" s="104" t="str">
        <f>IF(AND('Riesgos Corrup'!$AB$56="Alta",'Riesgos Corrup'!$AD$56="Moderado"),CONCATENATE("R50C",'Riesgos Corrup'!$R$56),"")</f>
        <v/>
      </c>
      <c r="P105" s="83" t="str">
        <f>IF(AND('Riesgos Corrup'!$AB$54="Alta",'Riesgos Corrup'!$AD$54="Moderado"),CONCATENATE("R50C",'Riesgos Corrup'!$R$54),"")</f>
        <v/>
      </c>
      <c r="Q105" s="39" t="str">
        <f>IF(AND('Riesgos Corrup'!$AB$55="Alta",'Riesgos Corrup'!$AD$55="Moderado"),CONCATENATE("R50C",'Riesgos Corrup'!$R$55),"")</f>
        <v/>
      </c>
      <c r="R105" s="84" t="str">
        <f>IF(AND('Riesgos Corrup'!$AB$56="Alta",'Riesgos Corrup'!$AD$56="Moderado"),CONCATENATE("R50C",'Riesgos Corrup'!$R$56),"")</f>
        <v/>
      </c>
      <c r="S105" s="83" t="str">
        <f>IF(AND('Riesgos Corrup'!$AB$54="Alta",'Riesgos Corrup'!$AD$54="Mayor"),CONCATENATE("R50C",'Riesgos Corrup'!$R$54),"")</f>
        <v/>
      </c>
      <c r="T105" s="39" t="str">
        <f>IF(AND('Riesgos Corrup'!$AB$55="Alta",'Riesgos Corrup'!$AD$55="Mayor"),CONCATENATE("R50C",'Riesgos Corrup'!$R$55),"")</f>
        <v/>
      </c>
      <c r="U105" s="84" t="str">
        <f>IF(AND('Riesgos Corrup'!$AB$56="Alta",'Riesgos Corrup'!$AD$56="Mayor"),CONCATENATE("R50C",'Riesgos Corrup'!$R$56),"")</f>
        <v/>
      </c>
      <c r="V105" s="96" t="str">
        <f>IF(AND('Riesgos Corrup'!$AB$54="Alta",'Riesgos Corrup'!$AD$54="Catastrófico"),CONCATENATE("R50C",'Riesgos Corrup'!$R$54),"")</f>
        <v/>
      </c>
      <c r="W105" s="97" t="str">
        <f>IF(AND('Riesgos Corrup'!$AB$55="Alta",'Riesgos Corrup'!$AD$55="Catastrófico"),CONCATENATE("R50C",'Riesgos Corrup'!$R$55),"")</f>
        <v/>
      </c>
      <c r="X105" s="98" t="str">
        <f>IF(AND('Riesgos Corrup'!$AB$56="Alta",'Riesgos Corrup'!$AD$56="Catastrófico"),CONCATENATE("R50C",'Riesgos Corrup'!$R$56),"")</f>
        <v/>
      </c>
      <c r="Y105" s="40"/>
      <c r="Z105" s="235"/>
      <c r="AA105" s="236"/>
      <c r="AB105" s="236"/>
      <c r="AC105" s="236"/>
      <c r="AD105" s="236"/>
      <c r="AE105" s="237"/>
      <c r="AF105" s="40"/>
      <c r="AG105" s="40"/>
      <c r="AH105" s="40"/>
      <c r="AI105" s="40"/>
      <c r="AJ105" s="40"/>
      <c r="AK105" s="40"/>
      <c r="AL105" s="40"/>
      <c r="AM105" s="40"/>
      <c r="AN105" s="40"/>
      <c r="AO105" s="40"/>
      <c r="AP105" s="40"/>
      <c r="AQ105" s="40"/>
      <c r="AR105" s="40"/>
      <c r="AS105" s="40"/>
      <c r="AT105" s="40"/>
      <c r="AU105" s="40"/>
      <c r="AV105" s="40"/>
      <c r="AW105" s="40"/>
      <c r="AX105" s="40"/>
      <c r="AY105" s="40"/>
      <c r="AZ105" s="40"/>
      <c r="BA105" s="40"/>
      <c r="BB105" s="40"/>
      <c r="BC105" s="40"/>
      <c r="BD105" s="40"/>
      <c r="BE105" s="40"/>
      <c r="BF105" s="40"/>
      <c r="BG105" s="40"/>
      <c r="BH105" s="40"/>
      <c r="BI105" s="40"/>
    </row>
    <row r="106" spans="1:61" ht="15" customHeight="1" x14ac:dyDescent="0.35">
      <c r="A106" s="40"/>
      <c r="B106" s="252"/>
      <c r="C106" s="253"/>
      <c r="D106" s="254"/>
      <c r="E106" s="238" t="s">
        <v>108</v>
      </c>
      <c r="F106" s="239"/>
      <c r="G106" s="239"/>
      <c r="H106" s="239"/>
      <c r="I106" s="239"/>
      <c r="J106" s="99" t="str">
        <f ca="1">IF(AND('Riesgos Corrup'!$AB$7="Muy Alta",'Riesgos Corrup'!$AD$7="Moderado"),CONCATENATE("R1C",'Riesgos Corrup'!$R$7),"")</f>
        <v/>
      </c>
      <c r="K106" s="100" t="str">
        <f>IF(AND('Riesgos Corrup'!$AB$8="Muy Alta",'Riesgos Corrup'!$AD$8="Moderado"),CONCATENATE("R1C",'Riesgos Corrup'!$R$8),"")</f>
        <v/>
      </c>
      <c r="L106" s="101" t="str">
        <f>IF(AND('Riesgos Corrup'!$AB$9="Muy Alta",'Riesgos Corrup'!$AD$9="Moderado"),CONCATENATE("R1C",'Riesgos Corrup'!$R$9),"")</f>
        <v/>
      </c>
      <c r="M106" s="99" t="str">
        <f ca="1">IF(AND('Riesgos Corrup'!$AB$7="Muy Alta",'Riesgos Corrup'!$AD$7="Moderado"),CONCATENATE("R1C",'Riesgos Corrup'!$R$7),"")</f>
        <v/>
      </c>
      <c r="N106" s="100" t="str">
        <f>IF(AND('Riesgos Corrup'!$AB$8="Muy Alta",'Riesgos Corrup'!$AD$8="Moderado"),CONCATENATE("R1C",'Riesgos Corrup'!$R$8),"")</f>
        <v/>
      </c>
      <c r="O106" s="101" t="str">
        <f>IF(AND('Riesgos Corrup'!$AB$9="Muy Alta",'Riesgos Corrup'!$AD$9="Moderado"),CONCATENATE("R1C",'Riesgos Corrup'!$R$9),"")</f>
        <v/>
      </c>
      <c r="P106" s="99" t="str">
        <f ca="1">IF(AND('Riesgos Corrup'!$AB$7="Muy Alta",'Riesgos Corrup'!$AD$7="Moderado"),CONCATENATE("R1C",'Riesgos Corrup'!$R$7),"")</f>
        <v/>
      </c>
      <c r="Q106" s="100" t="str">
        <f>IF(AND('Riesgos Corrup'!$AB$8="Muy Alta",'Riesgos Corrup'!$AD$8="Moderado"),CONCATENATE("R1C",'Riesgos Corrup'!$R$8),"")</f>
        <v/>
      </c>
      <c r="R106" s="101" t="str">
        <f>IF(AND('Riesgos Corrup'!$AB$9="Muy Alta",'Riesgos Corrup'!$AD$9="Moderado"),CONCATENATE("R1C",'Riesgos Corrup'!$R$9),"")</f>
        <v/>
      </c>
      <c r="S106" s="80" t="str">
        <f ca="1">IF(AND('Riesgos Corrup'!$AB$7="Muy Alta",'Riesgos Corrup'!$AD$7="Mayor"),CONCATENATE("R1C",'Riesgos Corrup'!$R$7),"")</f>
        <v/>
      </c>
      <c r="T106" s="81" t="str">
        <f>IF(AND('Riesgos Corrup'!$AB$8="Muy Alta",'Riesgos Corrup'!$AD$8="Mayor"),CONCATENATE("R1C",'Riesgos Corrup'!$R$8),"")</f>
        <v/>
      </c>
      <c r="U106" s="82" t="str">
        <f>IF(AND('Riesgos Corrup'!$AB$9="Muy Alta",'Riesgos Corrup'!$AD$9="Mayor"),CONCATENATE("R1C",'Riesgos Corrup'!$R$9),"")</f>
        <v/>
      </c>
      <c r="V106" s="93" t="str">
        <f ca="1">IF(AND('Riesgos Corrup'!$AB$7="Muy Alta",'Riesgos Corrup'!$AD$7="Catastrófico"),CONCATENATE("R1C",'Riesgos Corrup'!$R$7),"")</f>
        <v/>
      </c>
      <c r="W106" s="94" t="str">
        <f>IF(AND('Riesgos Corrup'!$AB$8="Muy Alta",'Riesgos Corrup'!$AD$8="Catastrófico"),CONCATENATE("R1C",'Riesgos Corrup'!$R$8),"")</f>
        <v/>
      </c>
      <c r="X106" s="95" t="str">
        <f>IF(AND('Riesgos Corrup'!$AB$9="Muy Alta",'Riesgos Corrup'!$AD$9="Catastrófico"),CONCATENATE("R1C",'Riesgos Corrup'!$R$9),"")</f>
        <v/>
      </c>
      <c r="Y106" s="40"/>
      <c r="Z106" s="269" t="s">
        <v>75</v>
      </c>
      <c r="AA106" s="270"/>
      <c r="AB106" s="270"/>
      <c r="AC106" s="270"/>
      <c r="AD106" s="270"/>
      <c r="AE106" s="271"/>
      <c r="AF106" s="40"/>
      <c r="AG106" s="40"/>
      <c r="AH106" s="40"/>
      <c r="AI106" s="40"/>
      <c r="AJ106" s="40"/>
      <c r="AK106" s="40"/>
      <c r="AL106" s="40"/>
      <c r="AM106" s="40"/>
      <c r="AN106" s="40"/>
      <c r="AO106" s="40"/>
      <c r="AP106" s="40"/>
      <c r="AQ106" s="40"/>
      <c r="AR106" s="40"/>
      <c r="AS106" s="40"/>
      <c r="AT106" s="40"/>
      <c r="AU106" s="40"/>
      <c r="AV106" s="40"/>
      <c r="AW106" s="40"/>
      <c r="AX106" s="40"/>
      <c r="AY106" s="40"/>
      <c r="AZ106" s="40"/>
      <c r="BA106" s="40"/>
      <c r="BB106" s="40"/>
      <c r="BC106" s="40"/>
      <c r="BD106" s="40"/>
      <c r="BE106" s="40"/>
      <c r="BF106" s="40"/>
      <c r="BG106" s="40"/>
      <c r="BH106" s="40"/>
      <c r="BI106" s="40"/>
    </row>
    <row r="107" spans="1:61" ht="15" customHeight="1" x14ac:dyDescent="0.35">
      <c r="A107" s="40"/>
      <c r="B107" s="252"/>
      <c r="C107" s="253"/>
      <c r="D107" s="254"/>
      <c r="E107" s="226"/>
      <c r="F107" s="222"/>
      <c r="G107" s="222"/>
      <c r="H107" s="222"/>
      <c r="I107" s="222"/>
      <c r="J107" s="102" t="e">
        <f>IF(AND('Riesgos Corrup'!#REF!="Media",'Riesgos Corrup'!#REF!="Moderado"),CONCATENATE("R2C",'Riesgos Corrup'!#REF!),"")</f>
        <v>#REF!</v>
      </c>
      <c r="K107" s="103" t="e">
        <f>IF(AND('Riesgos Corrup'!#REF!="Media",'Riesgos Corrup'!#REF!="Moderado"),CONCATENATE("R2C",'Riesgos Corrup'!#REF!),"")</f>
        <v>#REF!</v>
      </c>
      <c r="L107" s="104" t="e">
        <f>IF(AND('Riesgos Corrup'!#REF!="Media",'Riesgos Corrup'!#REF!="Moderado"),CONCATENATE("R2C",'Riesgos Corrup'!#REF!),"")</f>
        <v>#REF!</v>
      </c>
      <c r="M107" s="102" t="e">
        <f>IF(AND('Riesgos Corrup'!#REF!="Media",'Riesgos Corrup'!#REF!="Moderado"),CONCATENATE("R2C",'Riesgos Corrup'!#REF!),"")</f>
        <v>#REF!</v>
      </c>
      <c r="N107" s="103" t="e">
        <f>IF(AND('Riesgos Corrup'!#REF!="Media",'Riesgos Corrup'!#REF!="Moderado"),CONCATENATE("R2C",'Riesgos Corrup'!#REF!),"")</f>
        <v>#REF!</v>
      </c>
      <c r="O107" s="104" t="e">
        <f>IF(AND('Riesgos Corrup'!#REF!="Media",'Riesgos Corrup'!#REF!="Moderado"),CONCATENATE("R2C",'Riesgos Corrup'!#REF!),"")</f>
        <v>#REF!</v>
      </c>
      <c r="P107" s="102" t="e">
        <f>IF(AND('Riesgos Corrup'!#REF!="Media",'Riesgos Corrup'!#REF!="Moderado"),CONCATENATE("R2C",'Riesgos Corrup'!#REF!),"")</f>
        <v>#REF!</v>
      </c>
      <c r="Q107" s="103" t="e">
        <f>IF(AND('Riesgos Corrup'!#REF!="Media",'Riesgos Corrup'!#REF!="Moderado"),CONCATENATE("R2C",'Riesgos Corrup'!#REF!),"")</f>
        <v>#REF!</v>
      </c>
      <c r="R107" s="104" t="e">
        <f>IF(AND('Riesgos Corrup'!#REF!="Media",'Riesgos Corrup'!#REF!="Moderado"),CONCATENATE("R2C",'Riesgos Corrup'!#REF!),"")</f>
        <v>#REF!</v>
      </c>
      <c r="S107" s="83" t="e">
        <f>IF(AND('Riesgos Corrup'!#REF!="Media",'Riesgos Corrup'!#REF!="Mayor"),CONCATENATE("R2C",'Riesgos Corrup'!#REF!),"")</f>
        <v>#REF!</v>
      </c>
      <c r="T107" s="39" t="e">
        <f>IF(AND('Riesgos Corrup'!#REF!="Media",'Riesgos Corrup'!#REF!="Mayor"),CONCATENATE("R2C",'Riesgos Corrup'!#REF!),"")</f>
        <v>#REF!</v>
      </c>
      <c r="U107" s="84" t="e">
        <f>IF(AND('Riesgos Corrup'!#REF!="Media",'Riesgos Corrup'!#REF!="Mayor"),CONCATENATE("R2C",'Riesgos Corrup'!#REF!),"")</f>
        <v>#REF!</v>
      </c>
      <c r="V107" s="96" t="e">
        <f>IF(AND('Riesgos Corrup'!#REF!="Media",'Riesgos Corrup'!#REF!="Catastrófico"),CONCATENATE("R2C",'Riesgos Corrup'!#REF!),"")</f>
        <v>#REF!</v>
      </c>
      <c r="W107" s="97" t="e">
        <f>IF(AND('Riesgos Corrup'!#REF!="Media",'Riesgos Corrup'!#REF!="Catastrófico"),CONCATENATE("R2C",'Riesgos Corrup'!#REF!),"")</f>
        <v>#REF!</v>
      </c>
      <c r="X107" s="98" t="e">
        <f>IF(AND('Riesgos Corrup'!#REF!="Media",'Riesgos Corrup'!#REF!="Catastrófico"),CONCATENATE("R2C",'Riesgos Corrup'!#REF!),"")</f>
        <v>#REF!</v>
      </c>
      <c r="Y107" s="40"/>
      <c r="Z107" s="272"/>
      <c r="AA107" s="273"/>
      <c r="AB107" s="273"/>
      <c r="AC107" s="273"/>
      <c r="AD107" s="273"/>
      <c r="AE107" s="274"/>
      <c r="AF107" s="40"/>
      <c r="AG107" s="40"/>
      <c r="AH107" s="40"/>
      <c r="AI107" s="40"/>
      <c r="AJ107" s="40"/>
      <c r="AK107" s="40"/>
      <c r="AL107" s="40"/>
      <c r="AM107" s="40"/>
      <c r="AN107" s="40"/>
      <c r="AO107" s="40"/>
      <c r="AP107" s="40"/>
      <c r="AQ107" s="40"/>
      <c r="AR107" s="40"/>
      <c r="AS107" s="40"/>
      <c r="AT107" s="40"/>
      <c r="AU107" s="40"/>
      <c r="AV107" s="40"/>
      <c r="AW107" s="40"/>
      <c r="AX107" s="40"/>
      <c r="AY107" s="40"/>
      <c r="AZ107" s="40"/>
      <c r="BA107" s="40"/>
      <c r="BB107" s="40"/>
      <c r="BC107" s="40"/>
      <c r="BD107" s="40"/>
      <c r="BE107" s="40"/>
      <c r="BF107" s="40"/>
      <c r="BG107" s="40"/>
      <c r="BH107" s="40"/>
      <c r="BI107" s="40"/>
    </row>
    <row r="108" spans="1:61" ht="15" customHeight="1" x14ac:dyDescent="0.35">
      <c r="A108" s="40"/>
      <c r="B108" s="252"/>
      <c r="C108" s="253"/>
      <c r="D108" s="254"/>
      <c r="E108" s="227"/>
      <c r="F108" s="222"/>
      <c r="G108" s="222"/>
      <c r="H108" s="222"/>
      <c r="I108" s="222"/>
      <c r="J108" s="102" t="e">
        <f>IF(AND('Riesgos Corrup'!#REF!="Media",'Riesgos Corrup'!#REF!="Moderado"),CONCATENATE("R3C",'Riesgos Corrup'!#REF!),"")</f>
        <v>#REF!</v>
      </c>
      <c r="K108" s="103" t="e">
        <f>IF(AND('Riesgos Corrup'!#REF!="Media",'Riesgos Corrup'!#REF!="Moderado"),CONCATENATE("R3C",'Riesgos Corrup'!#REF!),"")</f>
        <v>#REF!</v>
      </c>
      <c r="L108" s="104" t="e">
        <f>IF(AND('Riesgos Corrup'!#REF!="Media",'Riesgos Corrup'!#REF!="Moderado"),CONCATENATE("R3C",'Riesgos Corrup'!#REF!),"")</f>
        <v>#REF!</v>
      </c>
      <c r="M108" s="102" t="e">
        <f>IF(AND('Riesgos Corrup'!#REF!="Media",'Riesgos Corrup'!#REF!="Moderado"),CONCATENATE("R3C",'Riesgos Corrup'!#REF!),"")</f>
        <v>#REF!</v>
      </c>
      <c r="N108" s="103" t="e">
        <f>IF(AND('Riesgos Corrup'!#REF!="Media",'Riesgos Corrup'!#REF!="Moderado"),CONCATENATE("R3C",'Riesgos Corrup'!#REF!),"")</f>
        <v>#REF!</v>
      </c>
      <c r="O108" s="104" t="e">
        <f>IF(AND('Riesgos Corrup'!#REF!="Media",'Riesgos Corrup'!#REF!="Moderado"),CONCATENATE("R3C",'Riesgos Corrup'!#REF!),"")</f>
        <v>#REF!</v>
      </c>
      <c r="P108" s="102" t="e">
        <f>IF(AND('Riesgos Corrup'!#REF!="Media",'Riesgos Corrup'!#REF!="Moderado"),CONCATENATE("R3C",'Riesgos Corrup'!#REF!),"")</f>
        <v>#REF!</v>
      </c>
      <c r="Q108" s="103" t="e">
        <f>IF(AND('Riesgos Corrup'!#REF!="Media",'Riesgos Corrup'!#REF!="Moderado"),CONCATENATE("R3C",'Riesgos Corrup'!#REF!),"")</f>
        <v>#REF!</v>
      </c>
      <c r="R108" s="104" t="e">
        <f>IF(AND('Riesgos Corrup'!#REF!="Media",'Riesgos Corrup'!#REF!="Moderado"),CONCATENATE("R3C",'Riesgos Corrup'!#REF!),"")</f>
        <v>#REF!</v>
      </c>
      <c r="S108" s="83" t="e">
        <f>IF(AND('Riesgos Corrup'!#REF!="Media",'Riesgos Corrup'!#REF!="Mayor"),CONCATENATE("R3C",'Riesgos Corrup'!#REF!),"")</f>
        <v>#REF!</v>
      </c>
      <c r="T108" s="39" t="e">
        <f>IF(AND('Riesgos Corrup'!#REF!="Media",'Riesgos Corrup'!#REF!="Mayor"),CONCATENATE("R3C",'Riesgos Corrup'!#REF!),"")</f>
        <v>#REF!</v>
      </c>
      <c r="U108" s="84" t="e">
        <f>IF(AND('Riesgos Corrup'!#REF!="Media",'Riesgos Corrup'!#REF!="Mayor"),CONCATENATE("R3C",'Riesgos Corrup'!#REF!),"")</f>
        <v>#REF!</v>
      </c>
      <c r="V108" s="96" t="e">
        <f>IF(AND('Riesgos Corrup'!#REF!="Media",'Riesgos Corrup'!#REF!="Catastrófico"),CONCATENATE("R3C",'Riesgos Corrup'!#REF!),"")</f>
        <v>#REF!</v>
      </c>
      <c r="W108" s="97" t="e">
        <f>IF(AND('Riesgos Corrup'!#REF!="Media",'Riesgos Corrup'!#REF!="Catastrófico"),CONCATENATE("R3C",'Riesgos Corrup'!#REF!),"")</f>
        <v>#REF!</v>
      </c>
      <c r="X108" s="98" t="e">
        <f>IF(AND('Riesgos Corrup'!#REF!="Media",'Riesgos Corrup'!#REF!="Catastrófico"),CONCATENATE("R3C",'Riesgos Corrup'!#REF!),"")</f>
        <v>#REF!</v>
      </c>
      <c r="Y108" s="40"/>
      <c r="Z108" s="272"/>
      <c r="AA108" s="273"/>
      <c r="AB108" s="273"/>
      <c r="AC108" s="273"/>
      <c r="AD108" s="273"/>
      <c r="AE108" s="274"/>
      <c r="AF108" s="40"/>
      <c r="AG108" s="40"/>
      <c r="AH108" s="40"/>
      <c r="AI108" s="40"/>
      <c r="AJ108" s="40"/>
      <c r="AK108" s="40"/>
      <c r="AL108" s="40"/>
      <c r="AM108" s="40"/>
      <c r="AN108" s="40"/>
      <c r="AO108" s="40"/>
      <c r="AP108" s="40"/>
      <c r="AQ108" s="40"/>
      <c r="AR108" s="40"/>
      <c r="AS108" s="40"/>
      <c r="AT108" s="40"/>
      <c r="AU108" s="40"/>
      <c r="AV108" s="40"/>
      <c r="AW108" s="40"/>
      <c r="AX108" s="40"/>
      <c r="AY108" s="40"/>
      <c r="AZ108" s="40"/>
      <c r="BA108" s="40"/>
      <c r="BB108" s="40"/>
      <c r="BC108" s="40"/>
      <c r="BD108" s="40"/>
      <c r="BE108" s="40"/>
      <c r="BF108" s="40"/>
      <c r="BG108" s="40"/>
      <c r="BH108" s="40"/>
      <c r="BI108" s="40"/>
    </row>
    <row r="109" spans="1:61" ht="15" customHeight="1" x14ac:dyDescent="0.35">
      <c r="A109" s="40"/>
      <c r="B109" s="252"/>
      <c r="C109" s="253"/>
      <c r="D109" s="254"/>
      <c r="E109" s="227"/>
      <c r="F109" s="222"/>
      <c r="G109" s="222"/>
      <c r="H109" s="222"/>
      <c r="I109" s="222"/>
      <c r="J109" s="102" t="str">
        <f ca="1">IF(AND('Riesgos Corrup'!$AB$10="Media",'Riesgos Corrup'!$AD$10="Moderado"),CONCATENATE("R4C",'Riesgos Corrup'!$R$10),"")</f>
        <v/>
      </c>
      <c r="K109" s="103" t="str">
        <f>IF(AND('Riesgos Corrup'!$AB$11="Media",'Riesgos Corrup'!$AD$11="Moderado"),CONCATENATE("R4C",'Riesgos Corrup'!$R$11),"")</f>
        <v/>
      </c>
      <c r="L109" s="104" t="str">
        <f>IF(AND('Riesgos Corrup'!$AB$12="Media",'Riesgos Corrup'!$AD$12="Moderado"),CONCATENATE("R4C",'Riesgos Corrup'!$R$12),"")</f>
        <v/>
      </c>
      <c r="M109" s="102" t="str">
        <f ca="1">IF(AND('Riesgos Corrup'!$AB$10="Media",'Riesgos Corrup'!$AD$10="Moderado"),CONCATENATE("R4C",'Riesgos Corrup'!$R$10),"")</f>
        <v/>
      </c>
      <c r="N109" s="103" t="str">
        <f>IF(AND('Riesgos Corrup'!$AB$11="Media",'Riesgos Corrup'!$AD$11="Moderado"),CONCATENATE("R4C",'Riesgos Corrup'!$R$11),"")</f>
        <v/>
      </c>
      <c r="O109" s="104" t="str">
        <f>IF(AND('Riesgos Corrup'!$AB$12="Media",'Riesgos Corrup'!$AD$12="Moderado"),CONCATENATE("R4C",'Riesgos Corrup'!$R$12),"")</f>
        <v/>
      </c>
      <c r="P109" s="102" t="str">
        <f ca="1">IF(AND('Riesgos Corrup'!$AB$10="Media",'Riesgos Corrup'!$AD$10="Moderado"),CONCATENATE("R4C",'Riesgos Corrup'!$R$10),"")</f>
        <v/>
      </c>
      <c r="Q109" s="103" t="str">
        <f>IF(AND('Riesgos Corrup'!$AB$11="Media",'Riesgos Corrup'!$AD$11="Moderado"),CONCATENATE("R4C",'Riesgos Corrup'!$R$11),"")</f>
        <v/>
      </c>
      <c r="R109" s="104" t="str">
        <f>IF(AND('Riesgos Corrup'!$AB$12="Media",'Riesgos Corrup'!$AD$12="Moderado"),CONCATENATE("R4C",'Riesgos Corrup'!$R$12),"")</f>
        <v/>
      </c>
      <c r="S109" s="83" t="str">
        <f ca="1">IF(AND('Riesgos Corrup'!$AB$10="Media",'Riesgos Corrup'!$AD$10="Mayor"),CONCATENATE("R4C",'Riesgos Corrup'!$R$10),"")</f>
        <v/>
      </c>
      <c r="T109" s="39" t="str">
        <f>IF(AND('Riesgos Corrup'!$AB$11="Media",'Riesgos Corrup'!$AD$11="Mayor"),CONCATENATE("R4C",'Riesgos Corrup'!$R$11),"")</f>
        <v/>
      </c>
      <c r="U109" s="84" t="str">
        <f>IF(AND('Riesgos Corrup'!$AB$12="Media",'Riesgos Corrup'!$AD$12="Mayor"),CONCATENATE("R4C",'Riesgos Corrup'!$R$12),"")</f>
        <v/>
      </c>
      <c r="V109" s="96" t="str">
        <f ca="1">IF(AND('Riesgos Corrup'!$AB$10="Media",'Riesgos Corrup'!$AD$10="Catastrófico"),CONCATENATE("R4C",'Riesgos Corrup'!$R$10),"")</f>
        <v/>
      </c>
      <c r="W109" s="97" t="str">
        <f>IF(AND('Riesgos Corrup'!$AB$11="Media",'Riesgos Corrup'!$AD$11="Catastrófico"),CONCATENATE("R4C",'Riesgos Corrup'!$R$11),"")</f>
        <v/>
      </c>
      <c r="X109" s="98" t="str">
        <f>IF(AND('Riesgos Corrup'!$AB$12="Media",'Riesgos Corrup'!$AD$12="Catastrófico"),CONCATENATE("R4C",'Riesgos Corrup'!$R$12),"")</f>
        <v/>
      </c>
      <c r="Y109" s="40"/>
      <c r="Z109" s="272"/>
      <c r="AA109" s="273"/>
      <c r="AB109" s="273"/>
      <c r="AC109" s="273"/>
      <c r="AD109" s="273"/>
      <c r="AE109" s="274"/>
      <c r="AF109" s="40"/>
      <c r="AG109" s="40"/>
      <c r="AH109" s="40"/>
      <c r="AI109" s="40"/>
      <c r="AJ109" s="40"/>
      <c r="AK109" s="40"/>
      <c r="AL109" s="40"/>
      <c r="AM109" s="40"/>
      <c r="AN109" s="40"/>
      <c r="AO109" s="40"/>
      <c r="AP109" s="40"/>
      <c r="AQ109" s="40"/>
      <c r="AR109" s="40"/>
      <c r="AS109" s="40"/>
      <c r="AT109" s="40"/>
      <c r="AU109" s="40"/>
      <c r="AV109" s="40"/>
      <c r="AW109" s="40"/>
      <c r="AX109" s="40"/>
      <c r="AY109" s="40"/>
      <c r="AZ109" s="40"/>
      <c r="BA109" s="40"/>
      <c r="BB109" s="40"/>
      <c r="BC109" s="40"/>
      <c r="BD109" s="40"/>
      <c r="BE109" s="40"/>
      <c r="BF109" s="40"/>
      <c r="BG109" s="40"/>
      <c r="BH109" s="40"/>
      <c r="BI109" s="40"/>
    </row>
    <row r="110" spans="1:61" ht="15" customHeight="1" x14ac:dyDescent="0.35">
      <c r="A110" s="40"/>
      <c r="B110" s="252"/>
      <c r="C110" s="253"/>
      <c r="D110" s="254"/>
      <c r="E110" s="227"/>
      <c r="F110" s="222"/>
      <c r="G110" s="222"/>
      <c r="H110" s="222"/>
      <c r="I110" s="222"/>
      <c r="J110" s="102" t="e">
        <f>IF(AND('Riesgos Corrup'!#REF!="Media",'Riesgos Corrup'!#REF!="Moderado"),CONCATENATE("R5C",'Riesgos Corrup'!#REF!),"")</f>
        <v>#REF!</v>
      </c>
      <c r="K110" s="103" t="e">
        <f>IF(AND('Riesgos Corrup'!#REF!="Media",'Riesgos Corrup'!#REF!="Moderado"),CONCATENATE("R5C",'Riesgos Corrup'!#REF!),"")</f>
        <v>#REF!</v>
      </c>
      <c r="L110" s="104" t="e">
        <f>IF(AND('Riesgos Corrup'!#REF!="Media",'Riesgos Corrup'!#REF!="Moderado"),CONCATENATE("R5C",'Riesgos Corrup'!#REF!),"")</f>
        <v>#REF!</v>
      </c>
      <c r="M110" s="102" t="e">
        <f>IF(AND('Riesgos Corrup'!#REF!="Media",'Riesgos Corrup'!#REF!="Moderado"),CONCATENATE("R5C",'Riesgos Corrup'!#REF!),"")</f>
        <v>#REF!</v>
      </c>
      <c r="N110" s="103" t="e">
        <f>IF(AND('Riesgos Corrup'!#REF!="Media",'Riesgos Corrup'!#REF!="Moderado"),CONCATENATE("R5C",'Riesgos Corrup'!#REF!),"")</f>
        <v>#REF!</v>
      </c>
      <c r="O110" s="104" t="e">
        <f>IF(AND('Riesgos Corrup'!#REF!="Media",'Riesgos Corrup'!#REF!="Moderado"),CONCATENATE("R5C",'Riesgos Corrup'!#REF!),"")</f>
        <v>#REF!</v>
      </c>
      <c r="P110" s="102" t="e">
        <f>IF(AND('Riesgos Corrup'!#REF!="Media",'Riesgos Corrup'!#REF!="Moderado"),CONCATENATE("R5C",'Riesgos Corrup'!#REF!),"")</f>
        <v>#REF!</v>
      </c>
      <c r="Q110" s="103" t="e">
        <f>IF(AND('Riesgos Corrup'!#REF!="Media",'Riesgos Corrup'!#REF!="Moderado"),CONCATENATE("R5C",'Riesgos Corrup'!#REF!),"")</f>
        <v>#REF!</v>
      </c>
      <c r="R110" s="104" t="e">
        <f>IF(AND('Riesgos Corrup'!#REF!="Media",'Riesgos Corrup'!#REF!="Moderado"),CONCATENATE("R5C",'Riesgos Corrup'!#REF!),"")</f>
        <v>#REF!</v>
      </c>
      <c r="S110" s="83" t="e">
        <f>IF(AND('Riesgos Corrup'!#REF!="Media",'Riesgos Corrup'!#REF!="Mayor"),CONCATENATE("R5C",'Riesgos Corrup'!#REF!),"")</f>
        <v>#REF!</v>
      </c>
      <c r="T110" s="39" t="e">
        <f>IF(AND('Riesgos Corrup'!#REF!="Media",'Riesgos Corrup'!#REF!="Mayor"),CONCATENATE("R5C",'Riesgos Corrup'!#REF!),"")</f>
        <v>#REF!</v>
      </c>
      <c r="U110" s="84" t="e">
        <f>IF(AND('Riesgos Corrup'!#REF!="Media",'Riesgos Corrup'!#REF!="Mayor"),CONCATENATE("R5C",'Riesgos Corrup'!#REF!),"")</f>
        <v>#REF!</v>
      </c>
      <c r="V110" s="96" t="e">
        <f>IF(AND('Riesgos Corrup'!#REF!="Media",'Riesgos Corrup'!#REF!="Catastrófico"),CONCATENATE("R5C",'Riesgos Corrup'!#REF!),"")</f>
        <v>#REF!</v>
      </c>
      <c r="W110" s="97" t="e">
        <f>IF(AND('Riesgos Corrup'!#REF!="Media",'Riesgos Corrup'!#REF!="Catastrófico"),CONCATENATE("R5C",'Riesgos Corrup'!#REF!),"")</f>
        <v>#REF!</v>
      </c>
      <c r="X110" s="98" t="e">
        <f>IF(AND('Riesgos Corrup'!#REF!="Media",'Riesgos Corrup'!#REF!="Catastrófico"),CONCATENATE("R5C",'Riesgos Corrup'!#REF!),"")</f>
        <v>#REF!</v>
      </c>
      <c r="Y110" s="40"/>
      <c r="Z110" s="272"/>
      <c r="AA110" s="273"/>
      <c r="AB110" s="273"/>
      <c r="AC110" s="273"/>
      <c r="AD110" s="273"/>
      <c r="AE110" s="274"/>
      <c r="AF110" s="40"/>
      <c r="AG110" s="40"/>
      <c r="AH110" s="40"/>
      <c r="AI110" s="40"/>
      <c r="AJ110" s="40"/>
      <c r="AK110" s="40"/>
      <c r="AL110" s="40"/>
      <c r="AM110" s="40"/>
      <c r="AN110" s="40"/>
      <c r="AO110" s="40"/>
      <c r="AP110" s="40"/>
      <c r="AQ110" s="40"/>
      <c r="AR110" s="40"/>
      <c r="AS110" s="40"/>
      <c r="AT110" s="40"/>
      <c r="AU110" s="40"/>
      <c r="AV110" s="40"/>
      <c r="AW110" s="40"/>
      <c r="AX110" s="40"/>
      <c r="AY110" s="40"/>
      <c r="AZ110" s="40"/>
      <c r="BA110" s="40"/>
      <c r="BB110" s="40"/>
      <c r="BC110" s="40"/>
      <c r="BD110" s="40"/>
      <c r="BE110" s="40"/>
      <c r="BF110" s="40"/>
      <c r="BG110" s="40"/>
      <c r="BH110" s="40"/>
      <c r="BI110" s="40"/>
    </row>
    <row r="111" spans="1:61" ht="15" customHeight="1" x14ac:dyDescent="0.35">
      <c r="A111" s="40"/>
      <c r="B111" s="252"/>
      <c r="C111" s="253"/>
      <c r="D111" s="254"/>
      <c r="E111" s="227"/>
      <c r="F111" s="222"/>
      <c r="G111" s="222"/>
      <c r="H111" s="222"/>
      <c r="I111" s="222"/>
      <c r="J111" s="102" t="str">
        <f ca="1">IF(AND('Riesgos Corrup'!$AB$13="Media",'Riesgos Corrup'!$AD$13="Moderado"),CONCATENATE("R6C",'Riesgos Corrup'!$R$13),"")</f>
        <v>R6C1</v>
      </c>
      <c r="K111" s="103" t="str">
        <f ca="1">IF(AND('Riesgos Corrup'!$AB$14="Media",'Riesgos Corrup'!$AD$14="Moderado"),CONCATENATE("R6C",'Riesgos Corrup'!$R$14),"")</f>
        <v>R6C2</v>
      </c>
      <c r="L111" s="104" t="str">
        <f ca="1">IF(AND('Riesgos Corrup'!$AB$15="Media",'Riesgos Corrup'!$AD$15="Moderado"),CONCATENATE("R6C",'Riesgos Corrup'!$R$15),"")</f>
        <v/>
      </c>
      <c r="M111" s="102" t="str">
        <f ca="1">IF(AND('Riesgos Corrup'!$AB$13="Media",'Riesgos Corrup'!$AD$13="Moderado"),CONCATENATE("R6C",'Riesgos Corrup'!$R$13),"")</f>
        <v>R6C1</v>
      </c>
      <c r="N111" s="103" t="str">
        <f ca="1">IF(AND('Riesgos Corrup'!$AB$14="Media",'Riesgos Corrup'!$AD$14="Moderado"),CONCATENATE("R6C",'Riesgos Corrup'!$R$14),"")</f>
        <v>R6C2</v>
      </c>
      <c r="O111" s="104" t="str">
        <f ca="1">IF(AND('Riesgos Corrup'!$AB$15="Media",'Riesgos Corrup'!$AD$15="Moderado"),CONCATENATE("R6C",'Riesgos Corrup'!$R$15),"")</f>
        <v/>
      </c>
      <c r="P111" s="102" t="str">
        <f ca="1">IF(AND('Riesgos Corrup'!$AB$13="Media",'Riesgos Corrup'!$AD$13="Moderado"),CONCATENATE("R6C",'Riesgos Corrup'!$R$13),"")</f>
        <v>R6C1</v>
      </c>
      <c r="Q111" s="103" t="str">
        <f ca="1">IF(AND('Riesgos Corrup'!$AB$14="Media",'Riesgos Corrup'!$AD$14="Moderado"),CONCATENATE("R6C",'Riesgos Corrup'!$R$14),"")</f>
        <v>R6C2</v>
      </c>
      <c r="R111" s="104" t="str">
        <f ca="1">IF(AND('Riesgos Corrup'!$AB$15="Media",'Riesgos Corrup'!$AD$15="Moderado"),CONCATENATE("R6C",'Riesgos Corrup'!$R$15),"")</f>
        <v/>
      </c>
      <c r="S111" s="83" t="str">
        <f ca="1">IF(AND('Riesgos Corrup'!$AB$13="Media",'Riesgos Corrup'!$AD$13="Mayor"),CONCATENATE("R6C",'Riesgos Corrup'!$R$13),"")</f>
        <v/>
      </c>
      <c r="T111" s="39" t="str">
        <f ca="1">IF(AND('Riesgos Corrup'!$AB$14="Media",'Riesgos Corrup'!$AD$14="Mayor"),CONCATENATE("R6C",'Riesgos Corrup'!$R$14),"")</f>
        <v/>
      </c>
      <c r="U111" s="84" t="str">
        <f ca="1">IF(AND('Riesgos Corrup'!$AB$15="Media",'Riesgos Corrup'!$AD$15="Mayor"),CONCATENATE("R6C",'Riesgos Corrup'!$R$15),"")</f>
        <v/>
      </c>
      <c r="V111" s="96" t="str">
        <f ca="1">IF(AND('Riesgos Corrup'!$AB$13="Media",'Riesgos Corrup'!$AD$13="Catastrófico"),CONCATENATE("R6C",'Riesgos Corrup'!$R$13),"")</f>
        <v/>
      </c>
      <c r="W111" s="97" t="str">
        <f ca="1">IF(AND('Riesgos Corrup'!$AB$14="Media",'Riesgos Corrup'!$AD$14="Catastrófico"),CONCATENATE("R6C",'Riesgos Corrup'!$R$14),"")</f>
        <v/>
      </c>
      <c r="X111" s="98" t="str">
        <f ca="1">IF(AND('Riesgos Corrup'!$AB$15="Media",'Riesgos Corrup'!$AD$15="Catastrófico"),CONCATENATE("R6C",'Riesgos Corrup'!$R$15),"")</f>
        <v/>
      </c>
      <c r="Y111" s="40"/>
      <c r="Z111" s="272"/>
      <c r="AA111" s="273"/>
      <c r="AB111" s="273"/>
      <c r="AC111" s="273"/>
      <c r="AD111" s="273"/>
      <c r="AE111" s="274"/>
      <c r="AF111" s="40"/>
      <c r="AG111" s="40"/>
      <c r="AH111" s="40"/>
      <c r="AI111" s="40"/>
      <c r="AJ111" s="40"/>
      <c r="AK111" s="40"/>
      <c r="AL111" s="40"/>
      <c r="AM111" s="40"/>
      <c r="AN111" s="40"/>
      <c r="AO111" s="40"/>
      <c r="AP111" s="40"/>
      <c r="AQ111" s="40"/>
      <c r="AR111" s="40"/>
      <c r="AS111" s="40"/>
      <c r="AT111" s="40"/>
      <c r="AU111" s="40"/>
      <c r="AV111" s="40"/>
      <c r="AW111" s="40"/>
      <c r="AX111" s="40"/>
      <c r="AY111" s="40"/>
      <c r="AZ111" s="40"/>
      <c r="BA111" s="40"/>
      <c r="BB111" s="40"/>
      <c r="BC111" s="40"/>
      <c r="BD111" s="40"/>
      <c r="BE111" s="40"/>
      <c r="BF111" s="40"/>
      <c r="BG111" s="40"/>
      <c r="BH111" s="40"/>
      <c r="BI111" s="40"/>
    </row>
    <row r="112" spans="1:61" ht="15" customHeight="1" x14ac:dyDescent="0.35">
      <c r="A112" s="40"/>
      <c r="B112" s="252"/>
      <c r="C112" s="253"/>
      <c r="D112" s="254"/>
      <c r="E112" s="227"/>
      <c r="F112" s="222"/>
      <c r="G112" s="222"/>
      <c r="H112" s="222"/>
      <c r="I112" s="222"/>
      <c r="J112" s="102" t="e">
        <f>IF(AND('Riesgos Corrup'!#REF!="Media",'Riesgos Corrup'!#REF!="Moderado"),CONCATENATE("R7C",'Riesgos Corrup'!#REF!),"")</f>
        <v>#REF!</v>
      </c>
      <c r="K112" s="103" t="e">
        <f>IF(AND('Riesgos Corrup'!#REF!="Media",'Riesgos Corrup'!#REF!="Moderado"),CONCATENATE("R7C",'Riesgos Corrup'!#REF!),"")</f>
        <v>#REF!</v>
      </c>
      <c r="L112" s="104" t="e">
        <f>IF(AND('Riesgos Corrup'!#REF!="Media",'Riesgos Corrup'!#REF!="Moderado"),CONCATENATE("R7C",'Riesgos Corrup'!#REF!),"")</f>
        <v>#REF!</v>
      </c>
      <c r="M112" s="102" t="e">
        <f>IF(AND('Riesgos Corrup'!#REF!="Media",'Riesgos Corrup'!#REF!="Moderado"),CONCATENATE("R7C",'Riesgos Corrup'!#REF!),"")</f>
        <v>#REF!</v>
      </c>
      <c r="N112" s="103" t="e">
        <f>IF(AND('Riesgos Corrup'!#REF!="Media",'Riesgos Corrup'!#REF!="Moderado"),CONCATENATE("R7C",'Riesgos Corrup'!#REF!),"")</f>
        <v>#REF!</v>
      </c>
      <c r="O112" s="104" t="e">
        <f>IF(AND('Riesgos Corrup'!#REF!="Media",'Riesgos Corrup'!#REF!="Moderado"),CONCATENATE("R7C",'Riesgos Corrup'!#REF!),"")</f>
        <v>#REF!</v>
      </c>
      <c r="P112" s="102" t="e">
        <f>IF(AND('Riesgos Corrup'!#REF!="Media",'Riesgos Corrup'!#REF!="Moderado"),CONCATENATE("R7C",'Riesgos Corrup'!#REF!),"")</f>
        <v>#REF!</v>
      </c>
      <c r="Q112" s="103" t="e">
        <f>IF(AND('Riesgos Corrup'!#REF!="Media",'Riesgos Corrup'!#REF!="Moderado"),CONCATENATE("R7C",'Riesgos Corrup'!#REF!),"")</f>
        <v>#REF!</v>
      </c>
      <c r="R112" s="104" t="e">
        <f>IF(AND('Riesgos Corrup'!#REF!="Media",'Riesgos Corrup'!#REF!="Moderado"),CONCATENATE("R7C",'Riesgos Corrup'!#REF!),"")</f>
        <v>#REF!</v>
      </c>
      <c r="S112" s="83" t="e">
        <f>IF(AND('Riesgos Corrup'!#REF!="Media",'Riesgos Corrup'!#REF!="Mayor"),CONCATENATE("R7C",'Riesgos Corrup'!#REF!),"")</f>
        <v>#REF!</v>
      </c>
      <c r="T112" s="39" t="e">
        <f>IF(AND('Riesgos Corrup'!#REF!="Media",'Riesgos Corrup'!#REF!="Mayor"),CONCATENATE("R7C",'Riesgos Corrup'!#REF!),"")</f>
        <v>#REF!</v>
      </c>
      <c r="U112" s="84" t="e">
        <f>IF(AND('Riesgos Corrup'!#REF!="Media",'Riesgos Corrup'!#REF!="Mayor"),CONCATENATE("R7C",'Riesgos Corrup'!#REF!),"")</f>
        <v>#REF!</v>
      </c>
      <c r="V112" s="96" t="e">
        <f>IF(AND('Riesgos Corrup'!#REF!="Media",'Riesgos Corrup'!#REF!="Catastrófico"),CONCATENATE("R7C",'Riesgos Corrup'!#REF!),"")</f>
        <v>#REF!</v>
      </c>
      <c r="W112" s="97" t="e">
        <f>IF(AND('Riesgos Corrup'!#REF!="Media",'Riesgos Corrup'!#REF!="Catastrófico"),CONCATENATE("R7C",'Riesgos Corrup'!#REF!),"")</f>
        <v>#REF!</v>
      </c>
      <c r="X112" s="98" t="e">
        <f>IF(AND('Riesgos Corrup'!#REF!="Media",'Riesgos Corrup'!#REF!="Catastrófico"),CONCATENATE("R7C",'Riesgos Corrup'!#REF!),"")</f>
        <v>#REF!</v>
      </c>
      <c r="Y112" s="40"/>
      <c r="Z112" s="272"/>
      <c r="AA112" s="273"/>
      <c r="AB112" s="273"/>
      <c r="AC112" s="273"/>
      <c r="AD112" s="273"/>
      <c r="AE112" s="274"/>
      <c r="AF112" s="40"/>
      <c r="AG112" s="40"/>
      <c r="AH112" s="40"/>
      <c r="AI112" s="40"/>
      <c r="AJ112" s="40"/>
      <c r="AK112" s="40"/>
      <c r="AL112" s="40"/>
      <c r="AM112" s="40"/>
      <c r="AN112" s="40"/>
      <c r="AO112" s="40"/>
      <c r="AP112" s="40"/>
      <c r="AQ112" s="40"/>
      <c r="AR112" s="40"/>
      <c r="AS112" s="40"/>
      <c r="AT112" s="40"/>
      <c r="AU112" s="40"/>
      <c r="AV112" s="40"/>
      <c r="AW112" s="40"/>
      <c r="AX112" s="40"/>
      <c r="AY112" s="40"/>
      <c r="AZ112" s="40"/>
      <c r="BA112" s="40"/>
      <c r="BB112" s="40"/>
      <c r="BC112" s="40"/>
      <c r="BD112" s="40"/>
      <c r="BE112" s="40"/>
      <c r="BF112" s="40"/>
      <c r="BG112" s="40"/>
      <c r="BH112" s="40"/>
      <c r="BI112" s="40"/>
    </row>
    <row r="113" spans="1:61" ht="15" customHeight="1" x14ac:dyDescent="0.35">
      <c r="A113" s="40"/>
      <c r="B113" s="252"/>
      <c r="C113" s="253"/>
      <c r="D113" s="254"/>
      <c r="E113" s="227"/>
      <c r="F113" s="222"/>
      <c r="G113" s="222"/>
      <c r="H113" s="222"/>
      <c r="I113" s="222"/>
      <c r="J113" s="102" t="e">
        <f>IF(AND('Riesgos Corrup'!#REF!="Media",'Riesgos Corrup'!#REF!="Moderado"),CONCATENATE("R8C",'Riesgos Corrup'!#REF!),"")</f>
        <v>#REF!</v>
      </c>
      <c r="K113" s="103" t="e">
        <f>IF(AND('Riesgos Corrup'!#REF!="Media",'Riesgos Corrup'!#REF!="Moderado"),CONCATENATE("R8C",'Riesgos Corrup'!#REF!),"")</f>
        <v>#REF!</v>
      </c>
      <c r="L113" s="104" t="e">
        <f>IF(AND('Riesgos Corrup'!#REF!="Media",'Riesgos Corrup'!#REF!="Moderado"),CONCATENATE("R8C",'Riesgos Corrup'!#REF!),"")</f>
        <v>#REF!</v>
      </c>
      <c r="M113" s="102" t="e">
        <f>IF(AND('Riesgos Corrup'!#REF!="Media",'Riesgos Corrup'!#REF!="Moderado"),CONCATENATE("R8C",'Riesgos Corrup'!#REF!),"")</f>
        <v>#REF!</v>
      </c>
      <c r="N113" s="103" t="e">
        <f>IF(AND('Riesgos Corrup'!#REF!="Media",'Riesgos Corrup'!#REF!="Moderado"),CONCATENATE("R8C",'Riesgos Corrup'!#REF!),"")</f>
        <v>#REF!</v>
      </c>
      <c r="O113" s="104" t="e">
        <f>IF(AND('Riesgos Corrup'!#REF!="Media",'Riesgos Corrup'!#REF!="Moderado"),CONCATENATE("R8C",'Riesgos Corrup'!#REF!),"")</f>
        <v>#REF!</v>
      </c>
      <c r="P113" s="102" t="e">
        <f>IF(AND('Riesgos Corrup'!#REF!="Media",'Riesgos Corrup'!#REF!="Moderado"),CONCATENATE("R8C",'Riesgos Corrup'!#REF!),"")</f>
        <v>#REF!</v>
      </c>
      <c r="Q113" s="103" t="e">
        <f>IF(AND('Riesgos Corrup'!#REF!="Media",'Riesgos Corrup'!#REF!="Moderado"),CONCATENATE("R8C",'Riesgos Corrup'!#REF!),"")</f>
        <v>#REF!</v>
      </c>
      <c r="R113" s="104" t="e">
        <f>IF(AND('Riesgos Corrup'!#REF!="Media",'Riesgos Corrup'!#REF!="Moderado"),CONCATENATE("R8C",'Riesgos Corrup'!#REF!),"")</f>
        <v>#REF!</v>
      </c>
      <c r="S113" s="83" t="e">
        <f>IF(AND('Riesgos Corrup'!#REF!="Media",'Riesgos Corrup'!#REF!="Mayor"),CONCATENATE("R8C",'Riesgos Corrup'!#REF!),"")</f>
        <v>#REF!</v>
      </c>
      <c r="T113" s="39" t="e">
        <f>IF(AND('Riesgos Corrup'!#REF!="Media",'Riesgos Corrup'!#REF!="Mayor"),CONCATENATE("R8C",'Riesgos Corrup'!#REF!),"")</f>
        <v>#REF!</v>
      </c>
      <c r="U113" s="84" t="e">
        <f>IF(AND('Riesgos Corrup'!#REF!="Media",'Riesgos Corrup'!#REF!="Mayor"),CONCATENATE("R8C",'Riesgos Corrup'!#REF!),"")</f>
        <v>#REF!</v>
      </c>
      <c r="V113" s="96" t="e">
        <f>IF(AND('Riesgos Corrup'!#REF!="Media",'Riesgos Corrup'!#REF!="Catastrófico"),CONCATENATE("R8C",'Riesgos Corrup'!#REF!),"")</f>
        <v>#REF!</v>
      </c>
      <c r="W113" s="97" t="e">
        <f>IF(AND('Riesgos Corrup'!#REF!="Media",'Riesgos Corrup'!#REF!="Catastrófico"),CONCATENATE("R8C",'Riesgos Corrup'!#REF!),"")</f>
        <v>#REF!</v>
      </c>
      <c r="X113" s="98" t="e">
        <f>IF(AND('Riesgos Corrup'!#REF!="Media",'Riesgos Corrup'!#REF!="Catastrófico"),CONCATENATE("R8C",'Riesgos Corrup'!#REF!),"")</f>
        <v>#REF!</v>
      </c>
      <c r="Y113" s="40"/>
      <c r="Z113" s="272"/>
      <c r="AA113" s="273"/>
      <c r="AB113" s="273"/>
      <c r="AC113" s="273"/>
      <c r="AD113" s="273"/>
      <c r="AE113" s="274"/>
      <c r="AF113" s="40"/>
      <c r="AG113" s="40"/>
      <c r="AH113" s="40"/>
      <c r="AI113" s="40"/>
      <c r="AJ113" s="40"/>
      <c r="AK113" s="40"/>
      <c r="AL113" s="40"/>
      <c r="AM113" s="40"/>
      <c r="AN113" s="40"/>
      <c r="AO113" s="40"/>
      <c r="AP113" s="40"/>
      <c r="AQ113" s="40"/>
      <c r="AR113" s="40"/>
      <c r="AS113" s="40"/>
      <c r="AT113" s="40"/>
      <c r="AU113" s="40"/>
      <c r="AV113" s="40"/>
      <c r="AW113" s="40"/>
      <c r="AX113" s="40"/>
      <c r="AY113" s="40"/>
      <c r="AZ113" s="40"/>
      <c r="BA113" s="40"/>
      <c r="BB113" s="40"/>
      <c r="BC113" s="40"/>
      <c r="BD113" s="40"/>
      <c r="BE113" s="40"/>
      <c r="BF113" s="40"/>
      <c r="BG113" s="40"/>
      <c r="BH113" s="40"/>
      <c r="BI113" s="40"/>
    </row>
    <row r="114" spans="1:61" ht="15" customHeight="1" x14ac:dyDescent="0.35">
      <c r="A114" s="40"/>
      <c r="B114" s="252"/>
      <c r="C114" s="253"/>
      <c r="D114" s="254"/>
      <c r="E114" s="227"/>
      <c r="F114" s="222"/>
      <c r="G114" s="222"/>
      <c r="H114" s="222"/>
      <c r="I114" s="222"/>
      <c r="J114" s="102" t="e">
        <f>IF(AND('Riesgos Corrup'!#REF!="Media",'Riesgos Corrup'!#REF!="Moderado"),CONCATENATE("R9C",'Riesgos Corrup'!#REF!),"")</f>
        <v>#REF!</v>
      </c>
      <c r="K114" s="103" t="e">
        <f>IF(AND('Riesgos Corrup'!#REF!="Media",'Riesgos Corrup'!#REF!="Moderado"),CONCATENATE("R9C",'Riesgos Corrup'!#REF!),"")</f>
        <v>#REF!</v>
      </c>
      <c r="L114" s="104" t="e">
        <f>IF(AND('Riesgos Corrup'!#REF!="Media",'Riesgos Corrup'!#REF!="Moderado"),CONCATENATE("R9C",'Riesgos Corrup'!#REF!),"")</f>
        <v>#REF!</v>
      </c>
      <c r="M114" s="102" t="e">
        <f>IF(AND('Riesgos Corrup'!#REF!="Media",'Riesgos Corrup'!#REF!="Moderado"),CONCATENATE("R9C",'Riesgos Corrup'!#REF!),"")</f>
        <v>#REF!</v>
      </c>
      <c r="N114" s="103" t="e">
        <f>IF(AND('Riesgos Corrup'!#REF!="Media",'Riesgos Corrup'!#REF!="Moderado"),CONCATENATE("R9C",'Riesgos Corrup'!#REF!),"")</f>
        <v>#REF!</v>
      </c>
      <c r="O114" s="104" t="e">
        <f>IF(AND('Riesgos Corrup'!#REF!="Media",'Riesgos Corrup'!#REF!="Moderado"),CONCATENATE("R9C",'Riesgos Corrup'!#REF!),"")</f>
        <v>#REF!</v>
      </c>
      <c r="P114" s="102" t="e">
        <f>IF(AND('Riesgos Corrup'!#REF!="Media",'Riesgos Corrup'!#REF!="Moderado"),CONCATENATE("R9C",'Riesgos Corrup'!#REF!),"")</f>
        <v>#REF!</v>
      </c>
      <c r="Q114" s="103" t="e">
        <f>IF(AND('Riesgos Corrup'!#REF!="Media",'Riesgos Corrup'!#REF!="Moderado"),CONCATENATE("R9C",'Riesgos Corrup'!#REF!),"")</f>
        <v>#REF!</v>
      </c>
      <c r="R114" s="104" t="e">
        <f>IF(AND('Riesgos Corrup'!#REF!="Media",'Riesgos Corrup'!#REF!="Moderado"),CONCATENATE("R9C",'Riesgos Corrup'!#REF!),"")</f>
        <v>#REF!</v>
      </c>
      <c r="S114" s="83" t="e">
        <f>IF(AND('Riesgos Corrup'!#REF!="Media",'Riesgos Corrup'!#REF!="Mayor"),CONCATENATE("R9C",'Riesgos Corrup'!#REF!),"")</f>
        <v>#REF!</v>
      </c>
      <c r="T114" s="39" t="e">
        <f>IF(AND('Riesgos Corrup'!#REF!="Media",'Riesgos Corrup'!#REF!="Mayor"),CONCATENATE("R9C",'Riesgos Corrup'!#REF!),"")</f>
        <v>#REF!</v>
      </c>
      <c r="U114" s="84" t="e">
        <f>IF(AND('Riesgos Corrup'!#REF!="Media",'Riesgos Corrup'!#REF!="Mayor"),CONCATENATE("R9C",'Riesgos Corrup'!#REF!),"")</f>
        <v>#REF!</v>
      </c>
      <c r="V114" s="96" t="e">
        <f>IF(AND('Riesgos Corrup'!#REF!="Media",'Riesgos Corrup'!#REF!="Catastrófico"),CONCATENATE("R9C",'Riesgos Corrup'!#REF!),"")</f>
        <v>#REF!</v>
      </c>
      <c r="W114" s="97" t="e">
        <f>IF(AND('Riesgos Corrup'!#REF!="Media",'Riesgos Corrup'!#REF!="Catastrófico"),CONCATENATE("R9C",'Riesgos Corrup'!#REF!),"")</f>
        <v>#REF!</v>
      </c>
      <c r="X114" s="98" t="e">
        <f>IF(AND('Riesgos Corrup'!#REF!="Media",'Riesgos Corrup'!#REF!="Catastrófico"),CONCATENATE("R9C",'Riesgos Corrup'!#REF!),"")</f>
        <v>#REF!</v>
      </c>
      <c r="Y114" s="40"/>
      <c r="Z114" s="272"/>
      <c r="AA114" s="273"/>
      <c r="AB114" s="273"/>
      <c r="AC114" s="273"/>
      <c r="AD114" s="273"/>
      <c r="AE114" s="274"/>
      <c r="AF114" s="40"/>
      <c r="AG114" s="40"/>
      <c r="AH114" s="40"/>
      <c r="AI114" s="40"/>
      <c r="AJ114" s="40"/>
      <c r="AK114" s="40"/>
      <c r="AL114" s="40"/>
      <c r="AM114" s="40"/>
      <c r="AN114" s="40"/>
      <c r="AO114" s="40"/>
      <c r="AP114" s="40"/>
      <c r="AQ114" s="40"/>
      <c r="AR114" s="40"/>
      <c r="AS114" s="40"/>
      <c r="AT114" s="40"/>
      <c r="AU114" s="40"/>
      <c r="AV114" s="40"/>
      <c r="AW114" s="40"/>
      <c r="AX114" s="40"/>
      <c r="AY114" s="40"/>
      <c r="AZ114" s="40"/>
      <c r="BA114" s="40"/>
      <c r="BB114" s="40"/>
      <c r="BC114" s="40"/>
      <c r="BD114" s="40"/>
      <c r="BE114" s="40"/>
      <c r="BF114" s="40"/>
      <c r="BG114" s="40"/>
      <c r="BH114" s="40"/>
      <c r="BI114" s="40"/>
    </row>
    <row r="115" spans="1:61" ht="15" customHeight="1" x14ac:dyDescent="0.35">
      <c r="A115" s="40"/>
      <c r="B115" s="252"/>
      <c r="C115" s="253"/>
      <c r="D115" s="254"/>
      <c r="E115" s="227"/>
      <c r="F115" s="222"/>
      <c r="G115" s="222"/>
      <c r="H115" s="222"/>
      <c r="I115" s="222"/>
      <c r="J115" s="102" t="str">
        <f ca="1">IF(AND('Riesgos Corrup'!$AB$16="Media",'Riesgos Corrup'!$AD$16="Moderado"),CONCATENATE("R10C",'Riesgos Corrup'!$R$16),"")</f>
        <v/>
      </c>
      <c r="K115" s="103" t="str">
        <f>IF(AND('Riesgos Corrup'!$AB$17="Media",'Riesgos Corrup'!$AD$17="Moderado"),CONCATENATE("R10C",'Riesgos Corrup'!$R$17),"")</f>
        <v/>
      </c>
      <c r="L115" s="104" t="str">
        <f>IF(AND('Riesgos Corrup'!$AB$18="Media",'Riesgos Corrup'!$AD$18="Moderado"),CONCATENATE("R10C",'Riesgos Corrup'!$R$18),"")</f>
        <v/>
      </c>
      <c r="M115" s="102" t="str">
        <f ca="1">IF(AND('Riesgos Corrup'!$AB$16="Media",'Riesgos Corrup'!$AD$16="Moderado"),CONCATENATE("R10C",'Riesgos Corrup'!$R$16),"")</f>
        <v/>
      </c>
      <c r="N115" s="103" t="str">
        <f>IF(AND('Riesgos Corrup'!$AB$17="Media",'Riesgos Corrup'!$AD$17="Moderado"),CONCATENATE("R10C",'Riesgos Corrup'!$R$17),"")</f>
        <v/>
      </c>
      <c r="O115" s="104" t="str">
        <f>IF(AND('Riesgos Corrup'!$AB$18="Media",'Riesgos Corrup'!$AD$18="Moderado"),CONCATENATE("R10C",'Riesgos Corrup'!$R$18),"")</f>
        <v/>
      </c>
      <c r="P115" s="102" t="str">
        <f ca="1">IF(AND('Riesgos Corrup'!$AB$16="Media",'Riesgos Corrup'!$AD$16="Moderado"),CONCATENATE("R10C",'Riesgos Corrup'!$R$16),"")</f>
        <v/>
      </c>
      <c r="Q115" s="103" t="str">
        <f>IF(AND('Riesgos Corrup'!$AB$17="Media",'Riesgos Corrup'!$AD$17="Moderado"),CONCATENATE("R10C",'Riesgos Corrup'!$R$17),"")</f>
        <v/>
      </c>
      <c r="R115" s="104" t="str">
        <f>IF(AND('Riesgos Corrup'!$AB$18="Media",'Riesgos Corrup'!$AD$18="Moderado"),CONCATENATE("R10C",'Riesgos Corrup'!$R$18),"")</f>
        <v/>
      </c>
      <c r="S115" s="83" t="str">
        <f ca="1">IF(AND('Riesgos Corrup'!$AB$16="Media",'Riesgos Corrup'!$AD$16="Mayor"),CONCATENATE("R10C",'Riesgos Corrup'!$R$16),"")</f>
        <v/>
      </c>
      <c r="T115" s="39" t="str">
        <f>IF(AND('Riesgos Corrup'!$AB$17="Media",'Riesgos Corrup'!$AD$17="Mayor"),CONCATENATE("R10C",'Riesgos Corrup'!$R$17),"")</f>
        <v/>
      </c>
      <c r="U115" s="84" t="str">
        <f>IF(AND('Riesgos Corrup'!$AB$18="Media",'Riesgos Corrup'!$AD$18="Mayor"),CONCATENATE("R10C",'Riesgos Corrup'!$R$18),"")</f>
        <v/>
      </c>
      <c r="V115" s="96" t="str">
        <f ca="1">IF(AND('Riesgos Corrup'!$AB$16="Media",'Riesgos Corrup'!$AD$16="Catastrófico"),CONCATENATE("R10C",'Riesgos Corrup'!$R$16),"")</f>
        <v/>
      </c>
      <c r="W115" s="97" t="str">
        <f>IF(AND('Riesgos Corrup'!$AB$17="Media",'Riesgos Corrup'!$AD$17="Catastrófico"),CONCATENATE("R10C",'Riesgos Corrup'!$R$17),"")</f>
        <v/>
      </c>
      <c r="X115" s="98" t="str">
        <f>IF(AND('Riesgos Corrup'!$AB$18="Media",'Riesgos Corrup'!$AD$18="Catastrófico"),CONCATENATE("R10C",'Riesgos Corrup'!$R$18),"")</f>
        <v/>
      </c>
      <c r="Y115" s="40"/>
      <c r="Z115" s="272"/>
      <c r="AA115" s="273"/>
      <c r="AB115" s="273"/>
      <c r="AC115" s="273"/>
      <c r="AD115" s="273"/>
      <c r="AE115" s="274"/>
      <c r="AF115" s="40"/>
      <c r="AG115" s="40"/>
      <c r="AH115" s="40"/>
      <c r="AI115" s="40"/>
      <c r="AJ115" s="40"/>
      <c r="AK115" s="40"/>
      <c r="AL115" s="40"/>
      <c r="AM115" s="40"/>
      <c r="AN115" s="40"/>
      <c r="AO115" s="40"/>
      <c r="AP115" s="40"/>
      <c r="AQ115" s="40"/>
      <c r="AR115" s="40"/>
      <c r="AS115" s="40"/>
      <c r="AT115" s="40"/>
      <c r="AU115" s="40"/>
      <c r="AV115" s="40"/>
      <c r="AW115" s="40"/>
      <c r="AX115" s="40"/>
      <c r="AY115" s="40"/>
      <c r="AZ115" s="40"/>
      <c r="BA115" s="40"/>
      <c r="BB115" s="40"/>
      <c r="BC115" s="40"/>
      <c r="BD115" s="40"/>
      <c r="BE115" s="40"/>
      <c r="BF115" s="40"/>
      <c r="BG115" s="40"/>
      <c r="BH115" s="40"/>
      <c r="BI115" s="40"/>
    </row>
    <row r="116" spans="1:61" ht="15" customHeight="1" x14ac:dyDescent="0.35">
      <c r="A116" s="40"/>
      <c r="B116" s="252"/>
      <c r="C116" s="253"/>
      <c r="D116" s="254"/>
      <c r="E116" s="227"/>
      <c r="F116" s="222"/>
      <c r="G116" s="222"/>
      <c r="H116" s="222"/>
      <c r="I116" s="222"/>
      <c r="J116" s="102" t="e">
        <f>IF(AND('Riesgos Corrup'!#REF!="Media",'Riesgos Corrup'!#REF!="Moderado"),CONCATENATE("R11C",'Riesgos Corrup'!#REF!),"")</f>
        <v>#REF!</v>
      </c>
      <c r="K116" s="103" t="e">
        <f>IF(AND('Riesgos Corrup'!#REF!="Media",'Riesgos Corrup'!#REF!="Moderado"),CONCATENATE("R11C",'Riesgos Corrup'!#REF!),"")</f>
        <v>#REF!</v>
      </c>
      <c r="L116" s="104" t="e">
        <f>IF(AND('Riesgos Corrup'!#REF!="Media",'Riesgos Corrup'!#REF!="Moderado"),CONCATENATE("R11C",'Riesgos Corrup'!#REF!),"")</f>
        <v>#REF!</v>
      </c>
      <c r="M116" s="102" t="e">
        <f>IF(AND('Riesgos Corrup'!#REF!="Media",'Riesgos Corrup'!#REF!="Moderado"),CONCATENATE("R11C",'Riesgos Corrup'!#REF!),"")</f>
        <v>#REF!</v>
      </c>
      <c r="N116" s="103" t="e">
        <f>IF(AND('Riesgos Corrup'!#REF!="Media",'Riesgos Corrup'!#REF!="Moderado"),CONCATENATE("R11C",'Riesgos Corrup'!#REF!),"")</f>
        <v>#REF!</v>
      </c>
      <c r="O116" s="104" t="e">
        <f>IF(AND('Riesgos Corrup'!#REF!="Media",'Riesgos Corrup'!#REF!="Moderado"),CONCATENATE("R11C",'Riesgos Corrup'!#REF!),"")</f>
        <v>#REF!</v>
      </c>
      <c r="P116" s="102" t="e">
        <f>IF(AND('Riesgos Corrup'!#REF!="Media",'Riesgos Corrup'!#REF!="Moderado"),CONCATENATE("R11C",'Riesgos Corrup'!#REF!),"")</f>
        <v>#REF!</v>
      </c>
      <c r="Q116" s="103" t="e">
        <f>IF(AND('Riesgos Corrup'!#REF!="Media",'Riesgos Corrup'!#REF!="Moderado"),CONCATENATE("R11C",'Riesgos Corrup'!#REF!),"")</f>
        <v>#REF!</v>
      </c>
      <c r="R116" s="104" t="e">
        <f>IF(AND('Riesgos Corrup'!#REF!="Media",'Riesgos Corrup'!#REF!="Moderado"),CONCATENATE("R11C",'Riesgos Corrup'!#REF!),"")</f>
        <v>#REF!</v>
      </c>
      <c r="S116" s="83" t="e">
        <f>IF(AND('Riesgos Corrup'!#REF!="Media",'Riesgos Corrup'!#REF!="Mayor"),CONCATENATE("R11C",'Riesgos Corrup'!#REF!),"")</f>
        <v>#REF!</v>
      </c>
      <c r="T116" s="39" t="e">
        <f>IF(AND('Riesgos Corrup'!#REF!="Media",'Riesgos Corrup'!#REF!="Mayor"),CONCATENATE("R11C",'Riesgos Corrup'!#REF!),"")</f>
        <v>#REF!</v>
      </c>
      <c r="U116" s="84" t="e">
        <f>IF(AND('Riesgos Corrup'!#REF!="Media",'Riesgos Corrup'!#REF!="Mayor"),CONCATENATE("R11C",'Riesgos Corrup'!#REF!),"")</f>
        <v>#REF!</v>
      </c>
      <c r="V116" s="96" t="e">
        <f>IF(AND('Riesgos Corrup'!#REF!="Media",'Riesgos Corrup'!#REF!="Catastrófico"),CONCATENATE("R11C",'Riesgos Corrup'!#REF!),"")</f>
        <v>#REF!</v>
      </c>
      <c r="W116" s="97" t="e">
        <f>IF(AND('Riesgos Corrup'!#REF!="Media",'Riesgos Corrup'!#REF!="Catastrófico"),CONCATENATE("R11C",'Riesgos Corrup'!#REF!),"")</f>
        <v>#REF!</v>
      </c>
      <c r="X116" s="98" t="e">
        <f>IF(AND('Riesgos Corrup'!#REF!="Media",'Riesgos Corrup'!#REF!="Catastrófico"),CONCATENATE("R11C",'Riesgos Corrup'!#REF!),"")</f>
        <v>#REF!</v>
      </c>
      <c r="Y116" s="40"/>
      <c r="Z116" s="272"/>
      <c r="AA116" s="273"/>
      <c r="AB116" s="273"/>
      <c r="AC116" s="273"/>
      <c r="AD116" s="273"/>
      <c r="AE116" s="274"/>
      <c r="AF116" s="40"/>
      <c r="AG116" s="40"/>
      <c r="AH116" s="40"/>
      <c r="AI116" s="40"/>
      <c r="AJ116" s="40"/>
      <c r="AK116" s="40"/>
      <c r="AL116" s="40"/>
      <c r="AM116" s="40"/>
      <c r="AN116" s="40"/>
      <c r="AO116" s="40"/>
      <c r="AP116" s="40"/>
      <c r="AQ116" s="40"/>
      <c r="AR116" s="40"/>
      <c r="AS116" s="40"/>
      <c r="AT116" s="40"/>
      <c r="AU116" s="40"/>
      <c r="AV116" s="40"/>
      <c r="AW116" s="40"/>
      <c r="AX116" s="40"/>
      <c r="AY116" s="40"/>
      <c r="AZ116" s="40"/>
      <c r="BA116" s="40"/>
      <c r="BB116" s="40"/>
      <c r="BC116" s="40"/>
      <c r="BD116" s="40"/>
      <c r="BE116" s="40"/>
      <c r="BF116" s="40"/>
      <c r="BG116" s="40"/>
      <c r="BH116" s="40"/>
      <c r="BI116" s="40"/>
    </row>
    <row r="117" spans="1:61" ht="15" customHeight="1" x14ac:dyDescent="0.35">
      <c r="A117" s="40"/>
      <c r="B117" s="252"/>
      <c r="C117" s="253"/>
      <c r="D117" s="254"/>
      <c r="E117" s="227"/>
      <c r="F117" s="222"/>
      <c r="G117" s="222"/>
      <c r="H117" s="222"/>
      <c r="I117" s="222"/>
      <c r="J117" s="102" t="e">
        <f>IF(AND('Riesgos Corrup'!#REF!="Media",'Riesgos Corrup'!#REF!="Moderado"),CONCATENATE("R12C",'Riesgos Corrup'!#REF!),"")</f>
        <v>#REF!</v>
      </c>
      <c r="K117" s="103" t="e">
        <f>IF(AND('Riesgos Corrup'!#REF!="Media",'Riesgos Corrup'!#REF!="Moderado"),CONCATENATE("R12C",'Riesgos Corrup'!#REF!),"")</f>
        <v>#REF!</v>
      </c>
      <c r="L117" s="104" t="e">
        <f>IF(AND('Riesgos Corrup'!#REF!="Media",'Riesgos Corrup'!#REF!="Moderado"),CONCATENATE("R12C",'Riesgos Corrup'!#REF!),"")</f>
        <v>#REF!</v>
      </c>
      <c r="M117" s="102" t="e">
        <f>IF(AND('Riesgos Corrup'!#REF!="Media",'Riesgos Corrup'!#REF!="Moderado"),CONCATENATE("R12C",'Riesgos Corrup'!#REF!),"")</f>
        <v>#REF!</v>
      </c>
      <c r="N117" s="103" t="e">
        <f>IF(AND('Riesgos Corrup'!#REF!="Media",'Riesgos Corrup'!#REF!="Moderado"),CONCATENATE("R12C",'Riesgos Corrup'!#REF!),"")</f>
        <v>#REF!</v>
      </c>
      <c r="O117" s="104" t="e">
        <f>IF(AND('Riesgos Corrup'!#REF!="Media",'Riesgos Corrup'!#REF!="Moderado"),CONCATENATE("R12C",'Riesgos Corrup'!#REF!),"")</f>
        <v>#REF!</v>
      </c>
      <c r="P117" s="102" t="e">
        <f>IF(AND('Riesgos Corrup'!#REF!="Media",'Riesgos Corrup'!#REF!="Moderado"),CONCATENATE("R12C",'Riesgos Corrup'!#REF!),"")</f>
        <v>#REF!</v>
      </c>
      <c r="Q117" s="103" t="e">
        <f>IF(AND('Riesgos Corrup'!#REF!="Media",'Riesgos Corrup'!#REF!="Moderado"),CONCATENATE("R12C",'Riesgos Corrup'!#REF!),"")</f>
        <v>#REF!</v>
      </c>
      <c r="R117" s="104" t="e">
        <f>IF(AND('Riesgos Corrup'!#REF!="Media",'Riesgos Corrup'!#REF!="Moderado"),CONCATENATE("R12C",'Riesgos Corrup'!#REF!),"")</f>
        <v>#REF!</v>
      </c>
      <c r="S117" s="83" t="e">
        <f>IF(AND('Riesgos Corrup'!#REF!="Media",'Riesgos Corrup'!#REF!="Mayor"),CONCATENATE("R12C",'Riesgos Corrup'!#REF!),"")</f>
        <v>#REF!</v>
      </c>
      <c r="T117" s="39" t="e">
        <f>IF(AND('Riesgos Corrup'!#REF!="Media",'Riesgos Corrup'!#REF!="Mayor"),CONCATENATE("R12C",'Riesgos Corrup'!#REF!),"")</f>
        <v>#REF!</v>
      </c>
      <c r="U117" s="84" t="e">
        <f>IF(AND('Riesgos Corrup'!#REF!="Media",'Riesgos Corrup'!#REF!="Mayor"),CONCATENATE("R12C",'Riesgos Corrup'!#REF!),"")</f>
        <v>#REF!</v>
      </c>
      <c r="V117" s="96" t="e">
        <f>IF(AND('Riesgos Corrup'!#REF!="Media",'Riesgos Corrup'!#REF!="Catastrófico"),CONCATENATE("R12C",'Riesgos Corrup'!#REF!),"")</f>
        <v>#REF!</v>
      </c>
      <c r="W117" s="97" t="e">
        <f>IF(AND('Riesgos Corrup'!#REF!="Media",'Riesgos Corrup'!#REF!="Catastrófico"),CONCATENATE("R12C",'Riesgos Corrup'!#REF!),"")</f>
        <v>#REF!</v>
      </c>
      <c r="X117" s="98" t="e">
        <f>IF(AND('Riesgos Corrup'!#REF!="Media",'Riesgos Corrup'!#REF!="Catastrófico"),CONCATENATE("R12C",'Riesgos Corrup'!#REF!),"")</f>
        <v>#REF!</v>
      </c>
      <c r="Y117" s="40"/>
      <c r="Z117" s="272"/>
      <c r="AA117" s="273"/>
      <c r="AB117" s="273"/>
      <c r="AC117" s="273"/>
      <c r="AD117" s="273"/>
      <c r="AE117" s="274"/>
      <c r="AF117" s="40"/>
      <c r="AG117" s="40"/>
      <c r="AH117" s="40"/>
      <c r="AI117" s="40"/>
      <c r="AJ117" s="40"/>
      <c r="AK117" s="40"/>
      <c r="AL117" s="40"/>
      <c r="AM117" s="40"/>
      <c r="AN117" s="40"/>
      <c r="AO117" s="40"/>
      <c r="AP117" s="40"/>
      <c r="AQ117" s="40"/>
      <c r="AR117" s="40"/>
      <c r="AS117" s="40"/>
      <c r="AT117" s="40"/>
      <c r="AU117" s="40"/>
      <c r="AV117" s="40"/>
      <c r="AW117" s="40"/>
      <c r="AX117" s="40"/>
      <c r="AY117" s="40"/>
      <c r="AZ117" s="40"/>
      <c r="BA117" s="40"/>
      <c r="BB117" s="40"/>
      <c r="BC117" s="40"/>
      <c r="BD117" s="40"/>
      <c r="BE117" s="40"/>
      <c r="BF117" s="40"/>
      <c r="BG117" s="40"/>
      <c r="BH117" s="40"/>
      <c r="BI117" s="40"/>
    </row>
    <row r="118" spans="1:61" ht="15" customHeight="1" x14ac:dyDescent="0.35">
      <c r="A118" s="40"/>
      <c r="B118" s="252"/>
      <c r="C118" s="253"/>
      <c r="D118" s="254"/>
      <c r="E118" s="227"/>
      <c r="F118" s="222"/>
      <c r="G118" s="222"/>
      <c r="H118" s="222"/>
      <c r="I118" s="222"/>
      <c r="J118" s="102" t="e">
        <f>IF(AND('Riesgos Corrup'!#REF!="Media",'Riesgos Corrup'!#REF!="Moderado"),CONCATENATE("R13C",'Riesgos Corrup'!#REF!),"")</f>
        <v>#REF!</v>
      </c>
      <c r="K118" s="103" t="e">
        <f>IF(AND('Riesgos Corrup'!#REF!="Media",'Riesgos Corrup'!#REF!="Moderado"),CONCATENATE("R13C",'Riesgos Corrup'!#REF!),"")</f>
        <v>#REF!</v>
      </c>
      <c r="L118" s="104" t="e">
        <f>IF(AND('Riesgos Corrup'!#REF!="Media",'Riesgos Corrup'!#REF!="Moderado"),CONCATENATE("R13C",'Riesgos Corrup'!#REF!),"")</f>
        <v>#REF!</v>
      </c>
      <c r="M118" s="102" t="e">
        <f>IF(AND('Riesgos Corrup'!#REF!="Media",'Riesgos Corrup'!#REF!="Moderado"),CONCATENATE("R13C",'Riesgos Corrup'!#REF!),"")</f>
        <v>#REF!</v>
      </c>
      <c r="N118" s="103" t="e">
        <f>IF(AND('Riesgos Corrup'!#REF!="Media",'Riesgos Corrup'!#REF!="Moderado"),CONCATENATE("R13C",'Riesgos Corrup'!#REF!),"")</f>
        <v>#REF!</v>
      </c>
      <c r="O118" s="104" t="e">
        <f>IF(AND('Riesgos Corrup'!#REF!="Media",'Riesgos Corrup'!#REF!="Moderado"),CONCATENATE("R13C",'Riesgos Corrup'!#REF!),"")</f>
        <v>#REF!</v>
      </c>
      <c r="P118" s="102" t="e">
        <f>IF(AND('Riesgos Corrup'!#REF!="Media",'Riesgos Corrup'!#REF!="Moderado"),CONCATENATE("R13C",'Riesgos Corrup'!#REF!),"")</f>
        <v>#REF!</v>
      </c>
      <c r="Q118" s="103" t="e">
        <f>IF(AND('Riesgos Corrup'!#REF!="Media",'Riesgos Corrup'!#REF!="Moderado"),CONCATENATE("R13C",'Riesgos Corrup'!#REF!),"")</f>
        <v>#REF!</v>
      </c>
      <c r="R118" s="104" t="e">
        <f>IF(AND('Riesgos Corrup'!#REF!="Media",'Riesgos Corrup'!#REF!="Moderado"),CONCATENATE("R13C",'Riesgos Corrup'!#REF!),"")</f>
        <v>#REF!</v>
      </c>
      <c r="S118" s="83" t="e">
        <f>IF(AND('Riesgos Corrup'!#REF!="Media",'Riesgos Corrup'!#REF!="Mayor"),CONCATENATE("R13C",'Riesgos Corrup'!#REF!),"")</f>
        <v>#REF!</v>
      </c>
      <c r="T118" s="39" t="e">
        <f>IF(AND('Riesgos Corrup'!#REF!="Media",'Riesgos Corrup'!#REF!="Mayor"),CONCATENATE("R13C",'Riesgos Corrup'!#REF!),"")</f>
        <v>#REF!</v>
      </c>
      <c r="U118" s="84" t="e">
        <f>IF(AND('Riesgos Corrup'!#REF!="Media",'Riesgos Corrup'!#REF!="Mayor"),CONCATENATE("R13C",'Riesgos Corrup'!#REF!),"")</f>
        <v>#REF!</v>
      </c>
      <c r="V118" s="96" t="e">
        <f>IF(AND('Riesgos Corrup'!#REF!="Media",'Riesgos Corrup'!#REF!="Catastrófico"),CONCATENATE("R13C",'Riesgos Corrup'!#REF!),"")</f>
        <v>#REF!</v>
      </c>
      <c r="W118" s="97" t="e">
        <f>IF(AND('Riesgos Corrup'!#REF!="Media",'Riesgos Corrup'!#REF!="Catastrófico"),CONCATENATE("R13C",'Riesgos Corrup'!#REF!),"")</f>
        <v>#REF!</v>
      </c>
      <c r="X118" s="98" t="e">
        <f>IF(AND('Riesgos Corrup'!#REF!="Media",'Riesgos Corrup'!#REF!="Catastrófico"),CONCATENATE("R13C",'Riesgos Corrup'!#REF!),"")</f>
        <v>#REF!</v>
      </c>
      <c r="Y118" s="40"/>
      <c r="Z118" s="272"/>
      <c r="AA118" s="273"/>
      <c r="AB118" s="273"/>
      <c r="AC118" s="273"/>
      <c r="AD118" s="273"/>
      <c r="AE118" s="274"/>
      <c r="AF118" s="40"/>
      <c r="AG118" s="40"/>
      <c r="AH118" s="40"/>
      <c r="AI118" s="40"/>
      <c r="AJ118" s="40"/>
      <c r="AK118" s="40"/>
      <c r="AL118" s="40"/>
      <c r="AM118" s="40"/>
      <c r="AN118" s="40"/>
      <c r="AO118" s="40"/>
      <c r="AP118" s="40"/>
      <c r="AQ118" s="40"/>
      <c r="AR118" s="40"/>
      <c r="AS118" s="40"/>
      <c r="AT118" s="40"/>
      <c r="AU118" s="40"/>
      <c r="AV118" s="40"/>
      <c r="AW118" s="40"/>
      <c r="AX118" s="40"/>
      <c r="AY118" s="40"/>
      <c r="AZ118" s="40"/>
      <c r="BA118" s="40"/>
      <c r="BB118" s="40"/>
      <c r="BC118" s="40"/>
      <c r="BD118" s="40"/>
      <c r="BE118" s="40"/>
      <c r="BF118" s="40"/>
      <c r="BG118" s="40"/>
      <c r="BH118" s="40"/>
      <c r="BI118" s="40"/>
    </row>
    <row r="119" spans="1:61" ht="15" customHeight="1" x14ac:dyDescent="0.35">
      <c r="A119" s="40"/>
      <c r="B119" s="252"/>
      <c r="C119" s="253"/>
      <c r="D119" s="254"/>
      <c r="E119" s="227"/>
      <c r="F119" s="222"/>
      <c r="G119" s="222"/>
      <c r="H119" s="222"/>
      <c r="I119" s="222"/>
      <c r="J119" s="102" t="str">
        <f ca="1">IF(AND('Riesgos Corrup'!$AB$19="Media",'Riesgos Corrup'!$AD$19="Moderado"),CONCATENATE("R14C",'Riesgos Corrup'!$R$19),"")</f>
        <v/>
      </c>
      <c r="K119" s="103" t="str">
        <f>IF(AND('Riesgos Corrup'!$AB$20="Media",'Riesgos Corrup'!$AD$20="Moderado"),CONCATENATE("R14C",'Riesgos Corrup'!$R$20),"")</f>
        <v/>
      </c>
      <c r="L119" s="104" t="str">
        <f>IF(AND('Riesgos Corrup'!$AB$21="Media",'Riesgos Corrup'!$AD$21="Moderado"),CONCATENATE("R14C",'Riesgos Corrup'!$R$21),"")</f>
        <v/>
      </c>
      <c r="M119" s="102" t="str">
        <f ca="1">IF(AND('Riesgos Corrup'!$AB$19="Media",'Riesgos Corrup'!$AD$19="Moderado"),CONCATENATE("R14C",'Riesgos Corrup'!$R$19),"")</f>
        <v/>
      </c>
      <c r="N119" s="103" t="str">
        <f>IF(AND('Riesgos Corrup'!$AB$20="Media",'Riesgos Corrup'!$AD$20="Moderado"),CONCATENATE("R14C",'Riesgos Corrup'!$R$20),"")</f>
        <v/>
      </c>
      <c r="O119" s="104" t="str">
        <f>IF(AND('Riesgos Corrup'!$AB$21="Media",'Riesgos Corrup'!$AD$21="Moderado"),CONCATENATE("R14C",'Riesgos Corrup'!$R$21),"")</f>
        <v/>
      </c>
      <c r="P119" s="102" t="str">
        <f ca="1">IF(AND('Riesgos Corrup'!$AB$19="Media",'Riesgos Corrup'!$AD$19="Moderado"),CONCATENATE("R14C",'Riesgos Corrup'!$R$19),"")</f>
        <v/>
      </c>
      <c r="Q119" s="103" t="str">
        <f>IF(AND('Riesgos Corrup'!$AB$20="Media",'Riesgos Corrup'!$AD$20="Moderado"),CONCATENATE("R14C",'Riesgos Corrup'!$R$20),"")</f>
        <v/>
      </c>
      <c r="R119" s="104" t="str">
        <f>IF(AND('Riesgos Corrup'!$AB$21="Media",'Riesgos Corrup'!$AD$21="Moderado"),CONCATENATE("R14C",'Riesgos Corrup'!$R$21),"")</f>
        <v/>
      </c>
      <c r="S119" s="83" t="str">
        <f ca="1">IF(AND('Riesgos Corrup'!$AB$19="Media",'Riesgos Corrup'!$AD$19="Mayor"),CONCATENATE("R14C",'Riesgos Corrup'!$R$19),"")</f>
        <v/>
      </c>
      <c r="T119" s="39" t="str">
        <f>IF(AND('Riesgos Corrup'!$AB$20="Media",'Riesgos Corrup'!$AD$20="Mayor"),CONCATENATE("R14C",'Riesgos Corrup'!$R$20),"")</f>
        <v/>
      </c>
      <c r="U119" s="84" t="str">
        <f>IF(AND('Riesgos Corrup'!$AB$21="Media",'Riesgos Corrup'!$AD$21="Mayor"),CONCATENATE("R14C",'Riesgos Corrup'!$R$21),"")</f>
        <v/>
      </c>
      <c r="V119" s="96" t="str">
        <f ca="1">IF(AND('Riesgos Corrup'!$AB$19="Media",'Riesgos Corrup'!$AD$19="Catastrófico"),CONCATENATE("R14C",'Riesgos Corrup'!$R$19),"")</f>
        <v/>
      </c>
      <c r="W119" s="97" t="str">
        <f>IF(AND('Riesgos Corrup'!$AB$20="Media",'Riesgos Corrup'!$AD$20="Catastrófico"),CONCATENATE("R14C",'Riesgos Corrup'!$R$20),"")</f>
        <v/>
      </c>
      <c r="X119" s="98" t="str">
        <f>IF(AND('Riesgos Corrup'!$AB$21="Media",'Riesgos Corrup'!$AD$21="Catastrófico"),CONCATENATE("R14C",'Riesgos Corrup'!$R$21),"")</f>
        <v/>
      </c>
      <c r="Y119" s="40"/>
      <c r="Z119" s="272"/>
      <c r="AA119" s="273"/>
      <c r="AB119" s="273"/>
      <c r="AC119" s="273"/>
      <c r="AD119" s="273"/>
      <c r="AE119" s="274"/>
      <c r="AF119" s="40"/>
      <c r="AG119" s="40"/>
      <c r="AH119" s="40"/>
      <c r="AI119" s="40"/>
      <c r="AJ119" s="40"/>
      <c r="AK119" s="40"/>
      <c r="AL119" s="40"/>
      <c r="AM119" s="40"/>
      <c r="AN119" s="40"/>
      <c r="AO119" s="40"/>
      <c r="AP119" s="40"/>
      <c r="AQ119" s="40"/>
      <c r="AR119" s="40"/>
      <c r="AS119" s="40"/>
      <c r="AT119" s="40"/>
      <c r="AU119" s="40"/>
      <c r="AV119" s="40"/>
      <c r="AW119" s="40"/>
      <c r="AX119" s="40"/>
      <c r="AY119" s="40"/>
      <c r="AZ119" s="40"/>
      <c r="BA119" s="40"/>
      <c r="BB119" s="40"/>
      <c r="BC119" s="40"/>
      <c r="BD119" s="40"/>
      <c r="BE119" s="40"/>
      <c r="BF119" s="40"/>
      <c r="BG119" s="40"/>
      <c r="BH119" s="40"/>
      <c r="BI119" s="40"/>
    </row>
    <row r="120" spans="1:61" ht="15" customHeight="1" x14ac:dyDescent="0.35">
      <c r="A120" s="40"/>
      <c r="B120" s="252"/>
      <c r="C120" s="253"/>
      <c r="D120" s="254"/>
      <c r="E120" s="227"/>
      <c r="F120" s="222"/>
      <c r="G120" s="222"/>
      <c r="H120" s="222"/>
      <c r="I120" s="222"/>
      <c r="J120" s="102" t="e">
        <f>IF(AND('Riesgos Corrup'!#REF!="Media",'Riesgos Corrup'!#REF!="Moderado"),CONCATENATE("R15C",'Riesgos Corrup'!#REF!),"")</f>
        <v>#REF!</v>
      </c>
      <c r="K120" s="103" t="e">
        <f>IF(AND('Riesgos Corrup'!#REF!="Media",'Riesgos Corrup'!#REF!="Moderado"),CONCATENATE("R15C",'Riesgos Corrup'!#REF!),"")</f>
        <v>#REF!</v>
      </c>
      <c r="L120" s="104" t="e">
        <f>IF(AND('Riesgos Corrup'!#REF!="Media",'Riesgos Corrup'!#REF!="Moderado"),CONCATENATE("R15C",'Riesgos Corrup'!#REF!),"")</f>
        <v>#REF!</v>
      </c>
      <c r="M120" s="102" t="e">
        <f>IF(AND('Riesgos Corrup'!#REF!="Media",'Riesgos Corrup'!#REF!="Moderado"),CONCATENATE("R15C",'Riesgos Corrup'!#REF!),"")</f>
        <v>#REF!</v>
      </c>
      <c r="N120" s="103" t="e">
        <f>IF(AND('Riesgos Corrup'!#REF!="Media",'Riesgos Corrup'!#REF!="Moderado"),CONCATENATE("R15C",'Riesgos Corrup'!#REF!),"")</f>
        <v>#REF!</v>
      </c>
      <c r="O120" s="104" t="e">
        <f>IF(AND('Riesgos Corrup'!#REF!="Media",'Riesgos Corrup'!#REF!="Moderado"),CONCATENATE("R15C",'Riesgos Corrup'!#REF!),"")</f>
        <v>#REF!</v>
      </c>
      <c r="P120" s="102" t="e">
        <f>IF(AND('Riesgos Corrup'!#REF!="Media",'Riesgos Corrup'!#REF!="Moderado"),CONCATENATE("R15C",'Riesgos Corrup'!#REF!),"")</f>
        <v>#REF!</v>
      </c>
      <c r="Q120" s="103" t="e">
        <f>IF(AND('Riesgos Corrup'!#REF!="Media",'Riesgos Corrup'!#REF!="Moderado"),CONCATENATE("R15C",'Riesgos Corrup'!#REF!),"")</f>
        <v>#REF!</v>
      </c>
      <c r="R120" s="104" t="e">
        <f>IF(AND('Riesgos Corrup'!#REF!="Media",'Riesgos Corrup'!#REF!="Moderado"),CONCATENATE("R15C",'Riesgos Corrup'!#REF!),"")</f>
        <v>#REF!</v>
      </c>
      <c r="S120" s="83" t="e">
        <f>IF(AND('Riesgos Corrup'!#REF!="Media",'Riesgos Corrup'!#REF!="Mayor"),CONCATENATE("R15C",'Riesgos Corrup'!#REF!),"")</f>
        <v>#REF!</v>
      </c>
      <c r="T120" s="39" t="e">
        <f>IF(AND('Riesgos Corrup'!#REF!="Media",'Riesgos Corrup'!#REF!="Mayor"),CONCATENATE("R15C",'Riesgos Corrup'!#REF!),"")</f>
        <v>#REF!</v>
      </c>
      <c r="U120" s="84" t="e">
        <f>IF(AND('Riesgos Corrup'!#REF!="Media",'Riesgos Corrup'!#REF!="Mayor"),CONCATENATE("R15C",'Riesgos Corrup'!#REF!),"")</f>
        <v>#REF!</v>
      </c>
      <c r="V120" s="96" t="e">
        <f>IF(AND('Riesgos Corrup'!#REF!="Media",'Riesgos Corrup'!#REF!="Catastrófico"),CONCATENATE("R15C",'Riesgos Corrup'!#REF!),"")</f>
        <v>#REF!</v>
      </c>
      <c r="W120" s="97" t="e">
        <f>IF(AND('Riesgos Corrup'!#REF!="Media",'Riesgos Corrup'!#REF!="Catastrófico"),CONCATENATE("R15C",'Riesgos Corrup'!#REF!),"")</f>
        <v>#REF!</v>
      </c>
      <c r="X120" s="98" t="e">
        <f>IF(AND('Riesgos Corrup'!#REF!="Media",'Riesgos Corrup'!#REF!="Catastrófico"),CONCATENATE("R15C",'Riesgos Corrup'!#REF!),"")</f>
        <v>#REF!</v>
      </c>
      <c r="Y120" s="40"/>
      <c r="Z120" s="272"/>
      <c r="AA120" s="273"/>
      <c r="AB120" s="273"/>
      <c r="AC120" s="273"/>
      <c r="AD120" s="273"/>
      <c r="AE120" s="274"/>
      <c r="AF120" s="40"/>
      <c r="AG120" s="40"/>
      <c r="AH120" s="40"/>
      <c r="AI120" s="40"/>
      <c r="AJ120" s="40"/>
      <c r="AK120" s="40"/>
      <c r="AL120" s="40"/>
      <c r="AM120" s="40"/>
      <c r="AN120" s="40"/>
      <c r="AO120" s="40"/>
      <c r="AP120" s="40"/>
      <c r="AQ120" s="40"/>
      <c r="AR120" s="40"/>
      <c r="AS120" s="40"/>
      <c r="AT120" s="40"/>
      <c r="AU120" s="40"/>
      <c r="AV120" s="40"/>
      <c r="AW120" s="40"/>
      <c r="AX120" s="40"/>
      <c r="AY120" s="40"/>
      <c r="AZ120" s="40"/>
      <c r="BA120" s="40"/>
      <c r="BB120" s="40"/>
      <c r="BC120" s="40"/>
      <c r="BD120" s="40"/>
      <c r="BE120" s="40"/>
      <c r="BF120" s="40"/>
      <c r="BG120" s="40"/>
      <c r="BH120" s="40"/>
      <c r="BI120" s="40"/>
    </row>
    <row r="121" spans="1:61" ht="15" customHeight="1" x14ac:dyDescent="0.35">
      <c r="A121" s="40"/>
      <c r="B121" s="252"/>
      <c r="C121" s="253"/>
      <c r="D121" s="254"/>
      <c r="E121" s="227"/>
      <c r="F121" s="222"/>
      <c r="G121" s="222"/>
      <c r="H121" s="222"/>
      <c r="I121" s="222"/>
      <c r="J121" s="102" t="e">
        <f>IF(AND('Riesgos Corrup'!#REF!="Media",'Riesgos Corrup'!#REF!="Moderado"),CONCATENATE("R16C",'Riesgos Corrup'!#REF!),"")</f>
        <v>#REF!</v>
      </c>
      <c r="K121" s="103" t="e">
        <f>IF(AND('Riesgos Corrup'!#REF!="Media",'Riesgos Corrup'!#REF!="Moderado"),CONCATENATE("R16C",'Riesgos Corrup'!#REF!),"")</f>
        <v>#REF!</v>
      </c>
      <c r="L121" s="104" t="e">
        <f>IF(AND('Riesgos Corrup'!#REF!="Media",'Riesgos Corrup'!#REF!="Moderado"),CONCATENATE("R16C",'Riesgos Corrup'!#REF!),"")</f>
        <v>#REF!</v>
      </c>
      <c r="M121" s="102" t="e">
        <f>IF(AND('Riesgos Corrup'!#REF!="Media",'Riesgos Corrup'!#REF!="Moderado"),CONCATENATE("R16C",'Riesgos Corrup'!#REF!),"")</f>
        <v>#REF!</v>
      </c>
      <c r="N121" s="103" t="e">
        <f>IF(AND('Riesgos Corrup'!#REF!="Media",'Riesgos Corrup'!#REF!="Moderado"),CONCATENATE("R16C",'Riesgos Corrup'!#REF!),"")</f>
        <v>#REF!</v>
      </c>
      <c r="O121" s="104" t="e">
        <f>IF(AND('Riesgos Corrup'!#REF!="Media",'Riesgos Corrup'!#REF!="Moderado"),CONCATENATE("R16C",'Riesgos Corrup'!#REF!),"")</f>
        <v>#REF!</v>
      </c>
      <c r="P121" s="102" t="e">
        <f>IF(AND('Riesgos Corrup'!#REF!="Media",'Riesgos Corrup'!#REF!="Moderado"),CONCATENATE("R16C",'Riesgos Corrup'!#REF!),"")</f>
        <v>#REF!</v>
      </c>
      <c r="Q121" s="103" t="e">
        <f>IF(AND('Riesgos Corrup'!#REF!="Media",'Riesgos Corrup'!#REF!="Moderado"),CONCATENATE("R16C",'Riesgos Corrup'!#REF!),"")</f>
        <v>#REF!</v>
      </c>
      <c r="R121" s="104" t="e">
        <f>IF(AND('Riesgos Corrup'!#REF!="Media",'Riesgos Corrup'!#REF!="Moderado"),CONCATENATE("R16C",'Riesgos Corrup'!#REF!),"")</f>
        <v>#REF!</v>
      </c>
      <c r="S121" s="83" t="e">
        <f>IF(AND('Riesgos Corrup'!#REF!="Media",'Riesgos Corrup'!#REF!="Mayor"),CONCATENATE("R16C",'Riesgos Corrup'!#REF!),"")</f>
        <v>#REF!</v>
      </c>
      <c r="T121" s="39" t="e">
        <f>IF(AND('Riesgos Corrup'!#REF!="Media",'Riesgos Corrup'!#REF!="Mayor"),CONCATENATE("R16C",'Riesgos Corrup'!#REF!),"")</f>
        <v>#REF!</v>
      </c>
      <c r="U121" s="84" t="e">
        <f>IF(AND('Riesgos Corrup'!#REF!="Media",'Riesgos Corrup'!#REF!="Mayor"),CONCATENATE("R16C",'Riesgos Corrup'!#REF!),"")</f>
        <v>#REF!</v>
      </c>
      <c r="V121" s="96" t="e">
        <f>IF(AND('Riesgos Corrup'!#REF!="Media",'Riesgos Corrup'!#REF!="Catastrófico"),CONCATENATE("R16C",'Riesgos Corrup'!#REF!),"")</f>
        <v>#REF!</v>
      </c>
      <c r="W121" s="97" t="e">
        <f>IF(AND('Riesgos Corrup'!#REF!="Media",'Riesgos Corrup'!#REF!="Catastrófico"),CONCATENATE("R16C",'Riesgos Corrup'!#REF!),"")</f>
        <v>#REF!</v>
      </c>
      <c r="X121" s="98" t="e">
        <f>IF(AND('Riesgos Corrup'!#REF!="Media",'Riesgos Corrup'!#REF!="Catastrófico"),CONCATENATE("R16C",'Riesgos Corrup'!#REF!),"")</f>
        <v>#REF!</v>
      </c>
      <c r="Y121" s="40"/>
      <c r="Z121" s="272"/>
      <c r="AA121" s="273"/>
      <c r="AB121" s="273"/>
      <c r="AC121" s="273"/>
      <c r="AD121" s="273"/>
      <c r="AE121" s="274"/>
      <c r="AF121" s="40"/>
      <c r="AG121" s="40"/>
      <c r="AH121" s="40"/>
      <c r="AI121" s="40"/>
      <c r="AJ121" s="40"/>
      <c r="AK121" s="40"/>
      <c r="AL121" s="40"/>
      <c r="AM121" s="40"/>
      <c r="AN121" s="40"/>
      <c r="AO121" s="40"/>
      <c r="AP121" s="40"/>
      <c r="AQ121" s="40"/>
      <c r="AR121" s="40"/>
      <c r="AS121" s="40"/>
      <c r="AT121" s="40"/>
      <c r="AU121" s="40"/>
      <c r="AV121" s="40"/>
      <c r="AW121" s="40"/>
      <c r="AX121" s="40"/>
      <c r="AY121" s="40"/>
      <c r="AZ121" s="40"/>
      <c r="BA121" s="40"/>
      <c r="BB121" s="40"/>
      <c r="BC121" s="40"/>
      <c r="BD121" s="40"/>
      <c r="BE121" s="40"/>
      <c r="BF121" s="40"/>
      <c r="BG121" s="40"/>
      <c r="BH121" s="40"/>
      <c r="BI121" s="40"/>
    </row>
    <row r="122" spans="1:61" ht="15" customHeight="1" x14ac:dyDescent="0.35">
      <c r="A122" s="40"/>
      <c r="B122" s="252"/>
      <c r="C122" s="253"/>
      <c r="D122" s="254"/>
      <c r="E122" s="227"/>
      <c r="F122" s="222"/>
      <c r="G122" s="222"/>
      <c r="H122" s="222"/>
      <c r="I122" s="222"/>
      <c r="J122" s="102" t="e">
        <f>IF(AND('Riesgos Corrup'!#REF!="Media",'Riesgos Corrup'!#REF!="Moderado"),CONCATENATE("R17",'Riesgos Corrup'!#REF!),"")</f>
        <v>#REF!</v>
      </c>
      <c r="K122" s="103" t="e">
        <f>IF(AND('Riesgos Corrup'!#REF!="Media",'Riesgos Corrup'!#REF!="Moderado"),CONCATENATE("R17C",'Riesgos Corrup'!#REF!),"")</f>
        <v>#REF!</v>
      </c>
      <c r="L122" s="104" t="e">
        <f>IF(AND('Riesgos Corrup'!#REF!="Media",'Riesgos Corrup'!#REF!="Moderado"),CONCATENATE("R17C",'Riesgos Corrup'!#REF!),"")</f>
        <v>#REF!</v>
      </c>
      <c r="M122" s="102" t="e">
        <f>IF(AND('Riesgos Corrup'!#REF!="Media",'Riesgos Corrup'!#REF!="Moderado"),CONCATENATE("R17",'Riesgos Corrup'!#REF!),"")</f>
        <v>#REF!</v>
      </c>
      <c r="N122" s="103" t="e">
        <f>IF(AND('Riesgos Corrup'!#REF!="Media",'Riesgos Corrup'!#REF!="Moderado"),CONCATENATE("R17C",'Riesgos Corrup'!#REF!),"")</f>
        <v>#REF!</v>
      </c>
      <c r="O122" s="104" t="e">
        <f>IF(AND('Riesgos Corrup'!#REF!="Media",'Riesgos Corrup'!#REF!="Moderado"),CONCATENATE("R17C",'Riesgos Corrup'!#REF!),"")</f>
        <v>#REF!</v>
      </c>
      <c r="P122" s="102" t="e">
        <f>IF(AND('Riesgos Corrup'!#REF!="Media",'Riesgos Corrup'!#REF!="Moderado"),CONCATENATE("R17",'Riesgos Corrup'!#REF!),"")</f>
        <v>#REF!</v>
      </c>
      <c r="Q122" s="103" t="e">
        <f>IF(AND('Riesgos Corrup'!#REF!="Media",'Riesgos Corrup'!#REF!="Moderado"),CONCATENATE("R17C",'Riesgos Corrup'!#REF!),"")</f>
        <v>#REF!</v>
      </c>
      <c r="R122" s="104" t="e">
        <f>IF(AND('Riesgos Corrup'!#REF!="Media",'Riesgos Corrup'!#REF!="Moderado"),CONCATENATE("R17C",'Riesgos Corrup'!#REF!),"")</f>
        <v>#REF!</v>
      </c>
      <c r="S122" s="83" t="e">
        <f>IF(AND('Riesgos Corrup'!#REF!="Media",'Riesgos Corrup'!#REF!="Mayor"),CONCATENATE("R17",'Riesgos Corrup'!#REF!),"")</f>
        <v>#REF!</v>
      </c>
      <c r="T122" s="39" t="e">
        <f>IF(AND('Riesgos Corrup'!#REF!="Media",'Riesgos Corrup'!#REF!="Mayor"),CONCATENATE("R17C",'Riesgos Corrup'!#REF!),"")</f>
        <v>#REF!</v>
      </c>
      <c r="U122" s="84" t="e">
        <f>IF(AND('Riesgos Corrup'!#REF!="Media",'Riesgos Corrup'!#REF!="Mayor"),CONCATENATE("R17C",'Riesgos Corrup'!#REF!),"")</f>
        <v>#REF!</v>
      </c>
      <c r="V122" s="96" t="e">
        <f>IF(AND('Riesgos Corrup'!#REF!="Media",'Riesgos Corrup'!#REF!="Catastrófico"),CONCATENATE("R17",'Riesgos Corrup'!#REF!),"")</f>
        <v>#REF!</v>
      </c>
      <c r="W122" s="97" t="e">
        <f>IF(AND('Riesgos Corrup'!#REF!="Media",'Riesgos Corrup'!#REF!="Catastrófico"),CONCATENATE("R17C",'Riesgos Corrup'!#REF!),"")</f>
        <v>#REF!</v>
      </c>
      <c r="X122" s="98" t="e">
        <f>IF(AND('Riesgos Corrup'!#REF!="Media",'Riesgos Corrup'!#REF!="Catastrófico"),CONCATENATE("R17C",'Riesgos Corrup'!#REF!),"")</f>
        <v>#REF!</v>
      </c>
      <c r="Y122" s="40"/>
      <c r="Z122" s="272"/>
      <c r="AA122" s="273"/>
      <c r="AB122" s="273"/>
      <c r="AC122" s="273"/>
      <c r="AD122" s="273"/>
      <c r="AE122" s="274"/>
      <c r="AF122" s="40"/>
      <c r="AG122" s="40"/>
      <c r="AH122" s="40"/>
      <c r="AI122" s="40"/>
      <c r="AJ122" s="40"/>
      <c r="AK122" s="40"/>
      <c r="AL122" s="40"/>
      <c r="AM122" s="40"/>
      <c r="AN122" s="40"/>
      <c r="AO122" s="40"/>
      <c r="AP122" s="40"/>
      <c r="AQ122" s="40"/>
      <c r="AR122" s="40"/>
      <c r="AS122" s="40"/>
      <c r="AT122" s="40"/>
      <c r="AU122" s="40"/>
      <c r="AV122" s="40"/>
      <c r="AW122" s="40"/>
      <c r="AX122" s="40"/>
      <c r="AY122" s="40"/>
      <c r="AZ122" s="40"/>
      <c r="BA122" s="40"/>
      <c r="BB122" s="40"/>
      <c r="BC122" s="40"/>
      <c r="BD122" s="40"/>
      <c r="BE122" s="40"/>
      <c r="BF122" s="40"/>
      <c r="BG122" s="40"/>
      <c r="BH122" s="40"/>
      <c r="BI122" s="40"/>
    </row>
    <row r="123" spans="1:61" ht="15" customHeight="1" x14ac:dyDescent="0.35">
      <c r="A123" s="40"/>
      <c r="B123" s="252"/>
      <c r="C123" s="253"/>
      <c r="D123" s="254"/>
      <c r="E123" s="227"/>
      <c r="F123" s="222"/>
      <c r="G123" s="222"/>
      <c r="H123" s="222"/>
      <c r="I123" s="222"/>
      <c r="J123" s="102" t="str">
        <f ca="1">IF(AND('Riesgos Corrup'!$AB$22="Media",'Riesgos Corrup'!$AD$22="Moderado"),CONCATENATE("R18C",'Riesgos Corrup'!$R$22),"")</f>
        <v/>
      </c>
      <c r="K123" s="103" t="str">
        <f>IF(AND('Riesgos Corrup'!$AB$23="Media",'Riesgos Corrup'!$AD$23="Moderado"),CONCATENATE("R18C",'Riesgos Corrup'!$R$23),"")</f>
        <v/>
      </c>
      <c r="L123" s="104" t="str">
        <f>IF(AND('Riesgos Corrup'!$AB$24="Media",'Riesgos Corrup'!$AD$24="Moderado"),CONCATENATE("R18C",'Riesgos Corrup'!$R$24),"")</f>
        <v/>
      </c>
      <c r="M123" s="102" t="str">
        <f ca="1">IF(AND('Riesgos Corrup'!$AB$22="Media",'Riesgos Corrup'!$AD$22="Moderado"),CONCATENATE("R18C",'Riesgos Corrup'!$R$22),"")</f>
        <v/>
      </c>
      <c r="N123" s="103" t="str">
        <f>IF(AND('Riesgos Corrup'!$AB$23="Media",'Riesgos Corrup'!$AD$23="Moderado"),CONCATENATE("R18C",'Riesgos Corrup'!$R$23),"")</f>
        <v/>
      </c>
      <c r="O123" s="104" t="str">
        <f>IF(AND('Riesgos Corrup'!$AB$24="Media",'Riesgos Corrup'!$AD$24="Moderado"),CONCATENATE("R18C",'Riesgos Corrup'!$R$24),"")</f>
        <v/>
      </c>
      <c r="P123" s="102" t="str">
        <f ca="1">IF(AND('Riesgos Corrup'!$AB$22="Media",'Riesgos Corrup'!$AD$22="Moderado"),CONCATENATE("R18C",'Riesgos Corrup'!$R$22),"")</f>
        <v/>
      </c>
      <c r="Q123" s="103" t="str">
        <f>IF(AND('Riesgos Corrup'!$AB$23="Media",'Riesgos Corrup'!$AD$23="Moderado"),CONCATENATE("R18C",'Riesgos Corrup'!$R$23),"")</f>
        <v/>
      </c>
      <c r="R123" s="104" t="str">
        <f>IF(AND('Riesgos Corrup'!$AB$24="Media",'Riesgos Corrup'!$AD$24="Moderado"),CONCATENATE("R18C",'Riesgos Corrup'!$R$24),"")</f>
        <v/>
      </c>
      <c r="S123" s="83" t="str">
        <f ca="1">IF(AND('Riesgos Corrup'!$AB$22="Media",'Riesgos Corrup'!$AD$22="Mayor"),CONCATENATE("R18C",'Riesgos Corrup'!$R$22),"")</f>
        <v/>
      </c>
      <c r="T123" s="39" t="str">
        <f>IF(AND('Riesgos Corrup'!$AB$23="Media",'Riesgos Corrup'!$AD$23="Mayor"),CONCATENATE("R18C",'Riesgos Corrup'!$R$23),"")</f>
        <v/>
      </c>
      <c r="U123" s="84" t="str">
        <f>IF(AND('Riesgos Corrup'!$AB$24="Media",'Riesgos Corrup'!$AD$24="Mayor"),CONCATENATE("R18C",'Riesgos Corrup'!$R$24),"")</f>
        <v/>
      </c>
      <c r="V123" s="96" t="str">
        <f ca="1">IF(AND('Riesgos Corrup'!$AB$22="Media",'Riesgos Corrup'!$AD$22="Catastrófico"),CONCATENATE("R18C",'Riesgos Corrup'!$R$22),"")</f>
        <v/>
      </c>
      <c r="W123" s="97" t="str">
        <f>IF(AND('Riesgos Corrup'!$AB$23="Media",'Riesgos Corrup'!$AD$23="Catastrófico"),CONCATENATE("R18C",'Riesgos Corrup'!$R$23),"")</f>
        <v/>
      </c>
      <c r="X123" s="98" t="str">
        <f>IF(AND('Riesgos Corrup'!$AB$24="Media",'Riesgos Corrup'!$AD$24="Catastrófico"),CONCATENATE("R18C",'Riesgos Corrup'!$R$24),"")</f>
        <v/>
      </c>
      <c r="Y123" s="40"/>
      <c r="Z123" s="272"/>
      <c r="AA123" s="273"/>
      <c r="AB123" s="273"/>
      <c r="AC123" s="273"/>
      <c r="AD123" s="273"/>
      <c r="AE123" s="274"/>
      <c r="AF123" s="40"/>
      <c r="AG123" s="40"/>
      <c r="AH123" s="40"/>
      <c r="AI123" s="40"/>
      <c r="AJ123" s="40"/>
      <c r="AK123" s="40"/>
      <c r="AL123" s="40"/>
      <c r="AM123" s="40"/>
      <c r="AN123" s="40"/>
      <c r="AO123" s="40"/>
      <c r="AP123" s="40"/>
      <c r="AQ123" s="40"/>
      <c r="AR123" s="40"/>
      <c r="AS123" s="40"/>
      <c r="AT123" s="40"/>
      <c r="AU123" s="40"/>
      <c r="AV123" s="40"/>
      <c r="AW123" s="40"/>
      <c r="AX123" s="40"/>
      <c r="AY123" s="40"/>
      <c r="AZ123" s="40"/>
      <c r="BA123" s="40"/>
      <c r="BB123" s="40"/>
      <c r="BC123" s="40"/>
      <c r="BD123" s="40"/>
      <c r="BE123" s="40"/>
      <c r="BF123" s="40"/>
      <c r="BG123" s="40"/>
      <c r="BH123" s="40"/>
      <c r="BI123" s="40"/>
    </row>
    <row r="124" spans="1:61" ht="15" customHeight="1" x14ac:dyDescent="0.35">
      <c r="A124" s="40"/>
      <c r="B124" s="252"/>
      <c r="C124" s="253"/>
      <c r="D124" s="254"/>
      <c r="E124" s="227"/>
      <c r="F124" s="222"/>
      <c r="G124" s="222"/>
      <c r="H124" s="222"/>
      <c r="I124" s="222"/>
      <c r="J124" s="102" t="e">
        <f>IF(AND('Riesgos Corrup'!#REF!="Media",'Riesgos Corrup'!#REF!="Moderado"),CONCATENATE("R19C",'Riesgos Corrup'!#REF!),"")</f>
        <v>#REF!</v>
      </c>
      <c r="K124" s="103" t="e">
        <f>IF(AND('Riesgos Corrup'!#REF!="Media",'Riesgos Corrup'!#REF!="Moderado"),CONCATENATE("R19C",'Riesgos Corrup'!#REF!),"")</f>
        <v>#REF!</v>
      </c>
      <c r="L124" s="104" t="e">
        <f>IF(AND('Riesgos Corrup'!#REF!="Media",'Riesgos Corrup'!#REF!="Moderado"),CONCATENATE("R19C",'Riesgos Corrup'!#REF!),"")</f>
        <v>#REF!</v>
      </c>
      <c r="M124" s="102" t="e">
        <f>IF(AND('Riesgos Corrup'!#REF!="Media",'Riesgos Corrup'!#REF!="Moderado"),CONCATENATE("R19C",'Riesgos Corrup'!#REF!),"")</f>
        <v>#REF!</v>
      </c>
      <c r="N124" s="103" t="e">
        <f>IF(AND('Riesgos Corrup'!#REF!="Media",'Riesgos Corrup'!#REF!="Moderado"),CONCATENATE("R19C",'Riesgos Corrup'!#REF!),"")</f>
        <v>#REF!</v>
      </c>
      <c r="O124" s="104" t="e">
        <f>IF(AND('Riesgos Corrup'!#REF!="Media",'Riesgos Corrup'!#REF!="Moderado"),CONCATENATE("R19C",'Riesgos Corrup'!#REF!),"")</f>
        <v>#REF!</v>
      </c>
      <c r="P124" s="102" t="e">
        <f>IF(AND('Riesgos Corrup'!#REF!="Media",'Riesgos Corrup'!#REF!="Moderado"),CONCATENATE("R19C",'Riesgos Corrup'!#REF!),"")</f>
        <v>#REF!</v>
      </c>
      <c r="Q124" s="103" t="e">
        <f>IF(AND('Riesgos Corrup'!#REF!="Media",'Riesgos Corrup'!#REF!="Moderado"),CONCATENATE("R19C",'Riesgos Corrup'!#REF!),"")</f>
        <v>#REF!</v>
      </c>
      <c r="R124" s="104" t="e">
        <f>IF(AND('Riesgos Corrup'!#REF!="Media",'Riesgos Corrup'!#REF!="Moderado"),CONCATENATE("R19C",'Riesgos Corrup'!#REF!),"")</f>
        <v>#REF!</v>
      </c>
      <c r="S124" s="83" t="e">
        <f>IF(AND('Riesgos Corrup'!#REF!="Media",'Riesgos Corrup'!#REF!="Mayor"),CONCATENATE("R19C",'Riesgos Corrup'!#REF!),"")</f>
        <v>#REF!</v>
      </c>
      <c r="T124" s="39" t="e">
        <f>IF(AND('Riesgos Corrup'!#REF!="Media",'Riesgos Corrup'!#REF!="Mayor"),CONCATENATE("R19C",'Riesgos Corrup'!#REF!),"")</f>
        <v>#REF!</v>
      </c>
      <c r="U124" s="84" t="e">
        <f>IF(AND('Riesgos Corrup'!#REF!="Media",'Riesgos Corrup'!#REF!="Mayor"),CONCATENATE("R19C",'Riesgos Corrup'!#REF!),"")</f>
        <v>#REF!</v>
      </c>
      <c r="V124" s="96" t="e">
        <f>IF(AND('Riesgos Corrup'!#REF!="Media",'Riesgos Corrup'!#REF!="Catastrófico"),CONCATENATE("R19C",'Riesgos Corrup'!#REF!),"")</f>
        <v>#REF!</v>
      </c>
      <c r="W124" s="97" t="e">
        <f>IF(AND('Riesgos Corrup'!#REF!="Media",'Riesgos Corrup'!#REF!="Catastrófico"),CONCATENATE("R19C",'Riesgos Corrup'!#REF!),"")</f>
        <v>#REF!</v>
      </c>
      <c r="X124" s="98" t="e">
        <f>IF(AND('Riesgos Corrup'!#REF!="Media",'Riesgos Corrup'!#REF!="Catastrófico"),CONCATENATE("R19C",'Riesgos Corrup'!#REF!),"")</f>
        <v>#REF!</v>
      </c>
      <c r="Y124" s="40"/>
      <c r="Z124" s="272"/>
      <c r="AA124" s="273"/>
      <c r="AB124" s="273"/>
      <c r="AC124" s="273"/>
      <c r="AD124" s="273"/>
      <c r="AE124" s="274"/>
      <c r="AF124" s="40"/>
      <c r="AG124" s="40"/>
      <c r="AH124" s="40"/>
      <c r="AI124" s="40"/>
      <c r="AJ124" s="40"/>
      <c r="AK124" s="40"/>
      <c r="AL124" s="40"/>
      <c r="AM124" s="40"/>
      <c r="AN124" s="40"/>
      <c r="AO124" s="40"/>
      <c r="AP124" s="40"/>
      <c r="AQ124" s="40"/>
      <c r="AR124" s="40"/>
      <c r="AS124" s="40"/>
      <c r="AT124" s="40"/>
      <c r="AU124" s="40"/>
      <c r="AV124" s="40"/>
      <c r="AW124" s="40"/>
      <c r="AX124" s="40"/>
      <c r="AY124" s="40"/>
      <c r="AZ124" s="40"/>
      <c r="BA124" s="40"/>
      <c r="BB124" s="40"/>
      <c r="BC124" s="40"/>
      <c r="BD124" s="40"/>
      <c r="BE124" s="40"/>
      <c r="BF124" s="40"/>
      <c r="BG124" s="40"/>
      <c r="BH124" s="40"/>
      <c r="BI124" s="40"/>
    </row>
    <row r="125" spans="1:61" ht="15" customHeight="1" x14ac:dyDescent="0.35">
      <c r="A125" s="40"/>
      <c r="B125" s="252"/>
      <c r="C125" s="253"/>
      <c r="D125" s="254"/>
      <c r="E125" s="227"/>
      <c r="F125" s="222"/>
      <c r="G125" s="222"/>
      <c r="H125" s="222"/>
      <c r="I125" s="222"/>
      <c r="J125" s="102" t="e">
        <f>IF(AND('Riesgos Corrup'!#REF!="Media",'Riesgos Corrup'!#REF!="Moderado"),CONCATENATE("R20C",'Riesgos Corrup'!#REF!),"")</f>
        <v>#REF!</v>
      </c>
      <c r="K125" s="103" t="e">
        <f>IF(AND('Riesgos Corrup'!#REF!="Media",'Riesgos Corrup'!#REF!="Moderado"),CONCATENATE("R20C",'Riesgos Corrup'!#REF!),"")</f>
        <v>#REF!</v>
      </c>
      <c r="L125" s="104" t="e">
        <f>IF(AND('Riesgos Corrup'!#REF!="Media",'Riesgos Corrup'!#REF!="Moderado"),CONCATENATE("R20C",'Riesgos Corrup'!#REF!),"")</f>
        <v>#REF!</v>
      </c>
      <c r="M125" s="102" t="e">
        <f>IF(AND('Riesgos Corrup'!#REF!="Media",'Riesgos Corrup'!#REF!="Moderado"),CONCATENATE("R20C",'Riesgos Corrup'!#REF!),"")</f>
        <v>#REF!</v>
      </c>
      <c r="N125" s="103" t="e">
        <f>IF(AND('Riesgos Corrup'!#REF!="Media",'Riesgos Corrup'!#REF!="Moderado"),CONCATENATE("R20C",'Riesgos Corrup'!#REF!),"")</f>
        <v>#REF!</v>
      </c>
      <c r="O125" s="104" t="e">
        <f>IF(AND('Riesgos Corrup'!#REF!="Media",'Riesgos Corrup'!#REF!="Moderado"),CONCATENATE("R20C",'Riesgos Corrup'!#REF!),"")</f>
        <v>#REF!</v>
      </c>
      <c r="P125" s="102" t="e">
        <f>IF(AND('Riesgos Corrup'!#REF!="Media",'Riesgos Corrup'!#REF!="Moderado"),CONCATENATE("R20C",'Riesgos Corrup'!#REF!),"")</f>
        <v>#REF!</v>
      </c>
      <c r="Q125" s="103" t="e">
        <f>IF(AND('Riesgos Corrup'!#REF!="Media",'Riesgos Corrup'!#REF!="Moderado"),CONCATENATE("R20C",'Riesgos Corrup'!#REF!),"")</f>
        <v>#REF!</v>
      </c>
      <c r="R125" s="104" t="e">
        <f>IF(AND('Riesgos Corrup'!#REF!="Media",'Riesgos Corrup'!#REF!="Moderado"),CONCATENATE("R20C",'Riesgos Corrup'!#REF!),"")</f>
        <v>#REF!</v>
      </c>
      <c r="S125" s="83" t="e">
        <f>IF(AND('Riesgos Corrup'!#REF!="Media",'Riesgos Corrup'!#REF!="Mayor"),CONCATENATE("R20C",'Riesgos Corrup'!#REF!),"")</f>
        <v>#REF!</v>
      </c>
      <c r="T125" s="39" t="e">
        <f>IF(AND('Riesgos Corrup'!#REF!="Media",'Riesgos Corrup'!#REF!="Mayor"),CONCATENATE("R20C",'Riesgos Corrup'!#REF!),"")</f>
        <v>#REF!</v>
      </c>
      <c r="U125" s="84" t="e">
        <f>IF(AND('Riesgos Corrup'!#REF!="Media",'Riesgos Corrup'!#REF!="Mayor"),CONCATENATE("R20C",'Riesgos Corrup'!#REF!),"")</f>
        <v>#REF!</v>
      </c>
      <c r="V125" s="96" t="e">
        <f>IF(AND('Riesgos Corrup'!#REF!="Media",'Riesgos Corrup'!#REF!="Catastrófico"),CONCATENATE("R20C",'Riesgos Corrup'!#REF!),"")</f>
        <v>#REF!</v>
      </c>
      <c r="W125" s="97" t="e">
        <f>IF(AND('Riesgos Corrup'!#REF!="Media",'Riesgos Corrup'!#REF!="Catastrófico"),CONCATENATE("R20C",'Riesgos Corrup'!#REF!),"")</f>
        <v>#REF!</v>
      </c>
      <c r="X125" s="98" t="e">
        <f>IF(AND('Riesgos Corrup'!#REF!="Media",'Riesgos Corrup'!#REF!="Catastrófico"),CONCATENATE("R20C",'Riesgos Corrup'!#REF!),"")</f>
        <v>#REF!</v>
      </c>
      <c r="Y125" s="40"/>
      <c r="Z125" s="272"/>
      <c r="AA125" s="273"/>
      <c r="AB125" s="273"/>
      <c r="AC125" s="273"/>
      <c r="AD125" s="273"/>
      <c r="AE125" s="274"/>
      <c r="AF125" s="40"/>
      <c r="AG125" s="40"/>
      <c r="AH125" s="40"/>
      <c r="AI125" s="40"/>
      <c r="AJ125" s="40"/>
      <c r="AK125" s="40"/>
      <c r="AL125" s="40"/>
      <c r="AM125" s="40"/>
      <c r="AN125" s="40"/>
      <c r="AO125" s="40"/>
      <c r="AP125" s="40"/>
      <c r="AQ125" s="40"/>
      <c r="AR125" s="40"/>
      <c r="AS125" s="40"/>
      <c r="AT125" s="40"/>
      <c r="AU125" s="40"/>
      <c r="AV125" s="40"/>
      <c r="AW125" s="40"/>
      <c r="AX125" s="40"/>
      <c r="AY125" s="40"/>
      <c r="AZ125" s="40"/>
      <c r="BA125" s="40"/>
      <c r="BB125" s="40"/>
      <c r="BC125" s="40"/>
      <c r="BD125" s="40"/>
      <c r="BE125" s="40"/>
      <c r="BF125" s="40"/>
      <c r="BG125" s="40"/>
      <c r="BH125" s="40"/>
      <c r="BI125" s="40"/>
    </row>
    <row r="126" spans="1:61" ht="15" customHeight="1" x14ac:dyDescent="0.35">
      <c r="A126" s="40"/>
      <c r="B126" s="252"/>
      <c r="C126" s="253"/>
      <c r="D126" s="254"/>
      <c r="E126" s="227"/>
      <c r="F126" s="222"/>
      <c r="G126" s="222"/>
      <c r="H126" s="222"/>
      <c r="I126" s="222"/>
      <c r="J126" s="102" t="str">
        <f ca="1">IF(AND('Riesgos Corrup'!$AB$25="Media",'Riesgos Corrup'!$AD$25="Moderado"),CONCATENATE("R21C",'Riesgos Corrup'!$R$25),"")</f>
        <v/>
      </c>
      <c r="K126" s="103" t="str">
        <f>IF(AND('Riesgos Corrup'!$AB$26="Media",'Riesgos Corrup'!$AD$26="Moderado"),CONCATENATE("R21C",'Riesgos Corrup'!$R$26),"")</f>
        <v/>
      </c>
      <c r="L126" s="104" t="str">
        <f>IF(AND('Riesgos Corrup'!$AB$27="Media",'Riesgos Corrup'!$AD$27="Moderado"),CONCATENATE("R21C",'Riesgos Corrup'!$R$27),"")</f>
        <v/>
      </c>
      <c r="M126" s="102" t="str">
        <f ca="1">IF(AND('Riesgos Corrup'!$AB$25="Media",'Riesgos Corrup'!$AD$25="Moderado"),CONCATENATE("R21C",'Riesgos Corrup'!$R$25),"")</f>
        <v/>
      </c>
      <c r="N126" s="103" t="str">
        <f>IF(AND('Riesgos Corrup'!$AB$26="Media",'Riesgos Corrup'!$AD$26="Moderado"),CONCATENATE("R21C",'Riesgos Corrup'!$R$26),"")</f>
        <v/>
      </c>
      <c r="O126" s="104" t="str">
        <f>IF(AND('Riesgos Corrup'!$AB$27="Media",'Riesgos Corrup'!$AD$27="Moderado"),CONCATENATE("R21C",'Riesgos Corrup'!$R$27),"")</f>
        <v/>
      </c>
      <c r="P126" s="102" t="str">
        <f ca="1">IF(AND('Riesgos Corrup'!$AB$25="Media",'Riesgos Corrup'!$AD$25="Moderado"),CONCATENATE("R21C",'Riesgos Corrup'!$R$25),"")</f>
        <v/>
      </c>
      <c r="Q126" s="103" t="str">
        <f>IF(AND('Riesgos Corrup'!$AB$26="Media",'Riesgos Corrup'!$AD$26="Moderado"),CONCATENATE("R21C",'Riesgos Corrup'!$R$26),"")</f>
        <v/>
      </c>
      <c r="R126" s="104" t="str">
        <f>IF(AND('Riesgos Corrup'!$AB$27="Media",'Riesgos Corrup'!$AD$27="Moderado"),CONCATENATE("R21C",'Riesgos Corrup'!$R$27),"")</f>
        <v/>
      </c>
      <c r="S126" s="83" t="str">
        <f ca="1">IF(AND('Riesgos Corrup'!$AB$25="Media",'Riesgos Corrup'!$AD$25="Mayor"),CONCATENATE("R21C",'Riesgos Corrup'!$R$25),"")</f>
        <v/>
      </c>
      <c r="T126" s="39" t="str">
        <f>IF(AND('Riesgos Corrup'!$AB$26="Media",'Riesgos Corrup'!$AD$26="Mayor"),CONCATENATE("R21C",'Riesgos Corrup'!$R$26),"")</f>
        <v/>
      </c>
      <c r="U126" s="84" t="str">
        <f>IF(AND('Riesgos Corrup'!$AB$27="Media",'Riesgos Corrup'!$AD$27="Mayor"),CONCATENATE("R21C",'Riesgos Corrup'!$R$27),"")</f>
        <v/>
      </c>
      <c r="V126" s="96" t="str">
        <f ca="1">IF(AND('Riesgos Corrup'!$AB$25="Media",'Riesgos Corrup'!$AD$25="Catastrófico"),CONCATENATE("R21C",'Riesgos Corrup'!$R$25),"")</f>
        <v/>
      </c>
      <c r="W126" s="97" t="str">
        <f>IF(AND('Riesgos Corrup'!$AB$26="Media",'Riesgos Corrup'!$AD$26="Catastrófico"),CONCATENATE("R21C",'Riesgos Corrup'!$R$26),"")</f>
        <v/>
      </c>
      <c r="X126" s="98" t="str">
        <f>IF(AND('Riesgos Corrup'!$AB$27="Media",'Riesgos Corrup'!$AD$27="Catastrófico"),CONCATENATE("R21C",'Riesgos Corrup'!$R$27),"")</f>
        <v/>
      </c>
      <c r="Y126" s="40"/>
      <c r="Z126" s="272"/>
      <c r="AA126" s="273"/>
      <c r="AB126" s="273"/>
      <c r="AC126" s="273"/>
      <c r="AD126" s="273"/>
      <c r="AE126" s="274"/>
      <c r="AF126" s="40"/>
      <c r="AG126" s="40"/>
      <c r="AH126" s="40"/>
      <c r="AI126" s="40"/>
      <c r="AJ126" s="40"/>
      <c r="AK126" s="40"/>
      <c r="AL126" s="40"/>
      <c r="AM126" s="40"/>
      <c r="AN126" s="40"/>
      <c r="AO126" s="40"/>
      <c r="AP126" s="40"/>
      <c r="AQ126" s="40"/>
      <c r="AR126" s="40"/>
      <c r="AS126" s="40"/>
      <c r="AT126" s="40"/>
      <c r="AU126" s="40"/>
      <c r="AV126" s="40"/>
      <c r="AW126" s="40"/>
      <c r="AX126" s="40"/>
      <c r="AY126" s="40"/>
      <c r="AZ126" s="40"/>
      <c r="BA126" s="40"/>
      <c r="BB126" s="40"/>
      <c r="BC126" s="40"/>
      <c r="BD126" s="40"/>
      <c r="BE126" s="40"/>
      <c r="BF126" s="40"/>
      <c r="BG126" s="40"/>
      <c r="BH126" s="40"/>
      <c r="BI126" s="40"/>
    </row>
    <row r="127" spans="1:61" ht="15" customHeight="1" x14ac:dyDescent="0.35">
      <c r="A127" s="40"/>
      <c r="B127" s="252"/>
      <c r="C127" s="253"/>
      <c r="D127" s="254"/>
      <c r="E127" s="227"/>
      <c r="F127" s="222"/>
      <c r="G127" s="222"/>
      <c r="H127" s="222"/>
      <c r="I127" s="222"/>
      <c r="J127" s="102" t="str">
        <f ca="1">IF(AND('Riesgos Corrup'!$AB$28="Media",'Riesgos Corrup'!$AD$28="Moderado"),CONCATENATE("R22C",'Riesgos Corrup'!$R$28),"")</f>
        <v/>
      </c>
      <c r="K127" s="103" t="str">
        <f>IF(AND('Riesgos Corrup'!$AB$29="Media",'Riesgos Corrup'!$AD$29="Moderado"),CONCATENATE("R22C",'Riesgos Corrup'!$R$29),"")</f>
        <v/>
      </c>
      <c r="L127" s="104" t="str">
        <f>IF(AND('Riesgos Corrup'!$AB$30="Media",'Riesgos Corrup'!$AD$30="Moderado"),CONCATENATE("R22C",'Riesgos Corrup'!$R$30),"")</f>
        <v/>
      </c>
      <c r="M127" s="102" t="str">
        <f ca="1">IF(AND('Riesgos Corrup'!$AB$28="Media",'Riesgos Corrup'!$AD$28="Moderado"),CONCATENATE("R22C",'Riesgos Corrup'!$R$28),"")</f>
        <v/>
      </c>
      <c r="N127" s="103" t="str">
        <f>IF(AND('Riesgos Corrup'!$AB$29="Media",'Riesgos Corrup'!$AD$29="Moderado"),CONCATENATE("R22C",'Riesgos Corrup'!$R$29),"")</f>
        <v/>
      </c>
      <c r="O127" s="104" t="str">
        <f>IF(AND('Riesgos Corrup'!$AB$30="Media",'Riesgos Corrup'!$AD$30="Moderado"),CONCATENATE("R22C",'Riesgos Corrup'!$R$30),"")</f>
        <v/>
      </c>
      <c r="P127" s="102" t="str">
        <f ca="1">IF(AND('Riesgos Corrup'!$AB$28="Media",'Riesgos Corrup'!$AD$28="Moderado"),CONCATENATE("R22C",'Riesgos Corrup'!$R$28),"")</f>
        <v/>
      </c>
      <c r="Q127" s="103" t="str">
        <f>IF(AND('Riesgos Corrup'!$AB$29="Media",'Riesgos Corrup'!$AD$29="Moderado"),CONCATENATE("R22C",'Riesgos Corrup'!$R$29),"")</f>
        <v/>
      </c>
      <c r="R127" s="104" t="str">
        <f>IF(AND('Riesgos Corrup'!$AB$30="Media",'Riesgos Corrup'!$AD$30="Moderado"),CONCATENATE("R22C",'Riesgos Corrup'!$R$30),"")</f>
        <v/>
      </c>
      <c r="S127" s="83" t="str">
        <f ca="1">IF(AND('Riesgos Corrup'!$AB$28="Media",'Riesgos Corrup'!$AD$28="Mayor"),CONCATENATE("R22C",'Riesgos Corrup'!$R$28),"")</f>
        <v/>
      </c>
      <c r="T127" s="39" t="str">
        <f>IF(AND('Riesgos Corrup'!$AB$29="Media",'Riesgos Corrup'!$AD$29="Mayor"),CONCATENATE("R22C",'Riesgos Corrup'!$R$29),"")</f>
        <v/>
      </c>
      <c r="U127" s="84" t="str">
        <f>IF(AND('Riesgos Corrup'!$AB$30="Media",'Riesgos Corrup'!$AD$30="Mayor"),CONCATENATE("R22C",'Riesgos Corrup'!$R$30),"")</f>
        <v/>
      </c>
      <c r="V127" s="96" t="str">
        <f ca="1">IF(AND('Riesgos Corrup'!$AB$28="Media",'Riesgos Corrup'!$AD$28="Catastrófico"),CONCATENATE("R22C",'Riesgos Corrup'!$R$28),"")</f>
        <v/>
      </c>
      <c r="W127" s="97" t="str">
        <f>IF(AND('Riesgos Corrup'!$AB$29="Media",'Riesgos Corrup'!$AD$29="Catastrófico"),CONCATENATE("R22C",'Riesgos Corrup'!$R$29),"")</f>
        <v/>
      </c>
      <c r="X127" s="98" t="str">
        <f>IF(AND('Riesgos Corrup'!$AB$30="Media",'Riesgos Corrup'!$AD$30="Catastrófico"),CONCATENATE("R22C",'Riesgos Corrup'!$R$30),"")</f>
        <v/>
      </c>
      <c r="Y127" s="40"/>
      <c r="Z127" s="272"/>
      <c r="AA127" s="273"/>
      <c r="AB127" s="273"/>
      <c r="AC127" s="273"/>
      <c r="AD127" s="273"/>
      <c r="AE127" s="274"/>
      <c r="AF127" s="40"/>
      <c r="AG127" s="40"/>
      <c r="AH127" s="40"/>
      <c r="AI127" s="40"/>
      <c r="AJ127" s="40"/>
      <c r="AK127" s="40"/>
      <c r="AL127" s="40"/>
      <c r="AM127" s="40"/>
      <c r="AN127" s="40"/>
      <c r="AO127" s="40"/>
      <c r="AP127" s="40"/>
      <c r="AQ127" s="40"/>
      <c r="AR127" s="40"/>
      <c r="AS127" s="40"/>
      <c r="AT127" s="40"/>
      <c r="AU127" s="40"/>
      <c r="AV127" s="40"/>
      <c r="AW127" s="40"/>
      <c r="AX127" s="40"/>
      <c r="AY127" s="40"/>
      <c r="AZ127" s="40"/>
      <c r="BA127" s="40"/>
      <c r="BB127" s="40"/>
      <c r="BC127" s="40"/>
      <c r="BD127" s="40"/>
      <c r="BE127" s="40"/>
      <c r="BF127" s="40"/>
      <c r="BG127" s="40"/>
      <c r="BH127" s="40"/>
      <c r="BI127" s="40"/>
    </row>
    <row r="128" spans="1:61" ht="15" customHeight="1" x14ac:dyDescent="0.35">
      <c r="A128" s="40"/>
      <c r="B128" s="252"/>
      <c r="C128" s="253"/>
      <c r="D128" s="254"/>
      <c r="E128" s="227"/>
      <c r="F128" s="222"/>
      <c r="G128" s="222"/>
      <c r="H128" s="222"/>
      <c r="I128" s="222"/>
      <c r="J128" s="102" t="e">
        <f>IF(AND('Riesgos Corrup'!#REF!="Media",'Riesgos Corrup'!#REF!="Moderado"),CONCATENATE("R23C",'Riesgos Corrup'!#REF!),"")</f>
        <v>#REF!</v>
      </c>
      <c r="K128" s="103" t="e">
        <f>IF(AND('Riesgos Corrup'!#REF!="Media",'Riesgos Corrup'!#REF!="Moderado"),CONCATENATE("R23C",'Riesgos Corrup'!#REF!),"")</f>
        <v>#REF!</v>
      </c>
      <c r="L128" s="104" t="e">
        <f>IF(AND('Riesgos Corrup'!#REF!="Media",'Riesgos Corrup'!#REF!="Moderado"),CONCATENATE("R23C",'Riesgos Corrup'!#REF!),"")</f>
        <v>#REF!</v>
      </c>
      <c r="M128" s="102" t="e">
        <f>IF(AND('Riesgos Corrup'!#REF!="Media",'Riesgos Corrup'!#REF!="Moderado"),CONCATENATE("R23C",'Riesgos Corrup'!#REF!),"")</f>
        <v>#REF!</v>
      </c>
      <c r="N128" s="103" t="e">
        <f>IF(AND('Riesgos Corrup'!#REF!="Media",'Riesgos Corrup'!#REF!="Moderado"),CONCATENATE("R23C",'Riesgos Corrup'!#REF!),"")</f>
        <v>#REF!</v>
      </c>
      <c r="O128" s="104" t="e">
        <f>IF(AND('Riesgos Corrup'!#REF!="Media",'Riesgos Corrup'!#REF!="Moderado"),CONCATENATE("R23C",'Riesgos Corrup'!#REF!),"")</f>
        <v>#REF!</v>
      </c>
      <c r="P128" s="102" t="e">
        <f>IF(AND('Riesgos Corrup'!#REF!="Media",'Riesgos Corrup'!#REF!="Moderado"),CONCATENATE("R23C",'Riesgos Corrup'!#REF!),"")</f>
        <v>#REF!</v>
      </c>
      <c r="Q128" s="103" t="e">
        <f>IF(AND('Riesgos Corrup'!#REF!="Media",'Riesgos Corrup'!#REF!="Moderado"),CONCATENATE("R23C",'Riesgos Corrup'!#REF!),"")</f>
        <v>#REF!</v>
      </c>
      <c r="R128" s="104" t="e">
        <f>IF(AND('Riesgos Corrup'!#REF!="Media",'Riesgos Corrup'!#REF!="Moderado"),CONCATENATE("R23C",'Riesgos Corrup'!#REF!),"")</f>
        <v>#REF!</v>
      </c>
      <c r="S128" s="83" t="e">
        <f>IF(AND('Riesgos Corrup'!#REF!="Media",'Riesgos Corrup'!#REF!="Mayor"),CONCATENATE("R23C",'Riesgos Corrup'!#REF!),"")</f>
        <v>#REF!</v>
      </c>
      <c r="T128" s="39" t="e">
        <f>IF(AND('Riesgos Corrup'!#REF!="Media",'Riesgos Corrup'!#REF!="Mayor"),CONCATENATE("R23C",'Riesgos Corrup'!#REF!),"")</f>
        <v>#REF!</v>
      </c>
      <c r="U128" s="84" t="e">
        <f>IF(AND('Riesgos Corrup'!#REF!="Media",'Riesgos Corrup'!#REF!="Mayor"),CONCATENATE("R23C",'Riesgos Corrup'!#REF!),"")</f>
        <v>#REF!</v>
      </c>
      <c r="V128" s="96" t="e">
        <f>IF(AND('Riesgos Corrup'!#REF!="Media",'Riesgos Corrup'!#REF!="Catastrófico"),CONCATENATE("R23C",'Riesgos Corrup'!#REF!),"")</f>
        <v>#REF!</v>
      </c>
      <c r="W128" s="97" t="e">
        <f>IF(AND('Riesgos Corrup'!#REF!="Media",'Riesgos Corrup'!#REF!="Catastrófico"),CONCATENATE("R23C",'Riesgos Corrup'!#REF!),"")</f>
        <v>#REF!</v>
      </c>
      <c r="X128" s="98" t="e">
        <f>IF(AND('Riesgos Corrup'!#REF!="Media",'Riesgos Corrup'!#REF!="Catastrófico"),CONCATENATE("R23C",'Riesgos Corrup'!#REF!),"")</f>
        <v>#REF!</v>
      </c>
      <c r="Y128" s="40"/>
      <c r="Z128" s="272"/>
      <c r="AA128" s="273"/>
      <c r="AB128" s="273"/>
      <c r="AC128" s="273"/>
      <c r="AD128" s="273"/>
      <c r="AE128" s="274"/>
      <c r="AF128" s="40"/>
      <c r="AG128" s="40"/>
      <c r="AH128" s="40"/>
      <c r="AI128" s="40"/>
      <c r="AJ128" s="40"/>
      <c r="AK128" s="40"/>
      <c r="AL128" s="40"/>
      <c r="AM128" s="40"/>
      <c r="AN128" s="40"/>
      <c r="AO128" s="40"/>
      <c r="AP128" s="40"/>
      <c r="AQ128" s="40"/>
      <c r="AR128" s="40"/>
      <c r="AS128" s="40"/>
      <c r="AT128" s="40"/>
      <c r="AU128" s="40"/>
      <c r="AV128" s="40"/>
      <c r="AW128" s="40"/>
      <c r="AX128" s="40"/>
      <c r="AY128" s="40"/>
      <c r="AZ128" s="40"/>
      <c r="BA128" s="40"/>
      <c r="BB128" s="40"/>
      <c r="BC128" s="40"/>
      <c r="BD128" s="40"/>
      <c r="BE128" s="40"/>
      <c r="BF128" s="40"/>
      <c r="BG128" s="40"/>
      <c r="BH128" s="40"/>
      <c r="BI128" s="40"/>
    </row>
    <row r="129" spans="1:61" ht="15" customHeight="1" x14ac:dyDescent="0.35">
      <c r="A129" s="40"/>
      <c r="B129" s="252"/>
      <c r="C129" s="253"/>
      <c r="D129" s="254"/>
      <c r="E129" s="227"/>
      <c r="F129" s="222"/>
      <c r="G129" s="222"/>
      <c r="H129" s="222"/>
      <c r="I129" s="222"/>
      <c r="J129" s="102" t="e">
        <f>IF(AND('Riesgos Corrup'!#REF!="Media",'Riesgos Corrup'!#REF!="Moderado"),CONCATENATE("R24C",'Riesgos Corrup'!#REF!),"")</f>
        <v>#REF!</v>
      </c>
      <c r="K129" s="103" t="e">
        <f>IF(AND('Riesgos Corrup'!#REF!="Media",'Riesgos Corrup'!#REF!="Moderado"),CONCATENATE("R24C",'Riesgos Corrup'!#REF!),"")</f>
        <v>#REF!</v>
      </c>
      <c r="L129" s="104" t="e">
        <f>IF(AND('Riesgos Corrup'!#REF!="Media",'Riesgos Corrup'!#REF!="Moderado"),CONCATENATE("R24C",'Riesgos Corrup'!#REF!),"")</f>
        <v>#REF!</v>
      </c>
      <c r="M129" s="102" t="e">
        <f>IF(AND('Riesgos Corrup'!#REF!="Media",'Riesgos Corrup'!#REF!="Moderado"),CONCATENATE("R24C",'Riesgos Corrup'!#REF!),"")</f>
        <v>#REF!</v>
      </c>
      <c r="N129" s="103" t="e">
        <f>IF(AND('Riesgos Corrup'!#REF!="Media",'Riesgos Corrup'!#REF!="Moderado"),CONCATENATE("R24C",'Riesgos Corrup'!#REF!),"")</f>
        <v>#REF!</v>
      </c>
      <c r="O129" s="104" t="e">
        <f>IF(AND('Riesgos Corrup'!#REF!="Media",'Riesgos Corrup'!#REF!="Moderado"),CONCATENATE("R24C",'Riesgos Corrup'!#REF!),"")</f>
        <v>#REF!</v>
      </c>
      <c r="P129" s="102" t="e">
        <f>IF(AND('Riesgos Corrup'!#REF!="Media",'Riesgos Corrup'!#REF!="Moderado"),CONCATENATE("R24C",'Riesgos Corrup'!#REF!),"")</f>
        <v>#REF!</v>
      </c>
      <c r="Q129" s="103" t="e">
        <f>IF(AND('Riesgos Corrup'!#REF!="Media",'Riesgos Corrup'!#REF!="Moderado"),CONCATENATE("R24C",'Riesgos Corrup'!#REF!),"")</f>
        <v>#REF!</v>
      </c>
      <c r="R129" s="104" t="e">
        <f>IF(AND('Riesgos Corrup'!#REF!="Media",'Riesgos Corrup'!#REF!="Moderado"),CONCATENATE("R24C",'Riesgos Corrup'!#REF!),"")</f>
        <v>#REF!</v>
      </c>
      <c r="S129" s="83" t="e">
        <f>IF(AND('Riesgos Corrup'!#REF!="Media",'Riesgos Corrup'!#REF!="Mayor"),CONCATENATE("R24C",'Riesgos Corrup'!#REF!),"")</f>
        <v>#REF!</v>
      </c>
      <c r="T129" s="39" t="e">
        <f>IF(AND('Riesgos Corrup'!#REF!="Media",'Riesgos Corrup'!#REF!="Mayor"),CONCATENATE("R24C",'Riesgos Corrup'!#REF!),"")</f>
        <v>#REF!</v>
      </c>
      <c r="U129" s="84" t="e">
        <f>IF(AND('Riesgos Corrup'!#REF!="Media",'Riesgos Corrup'!#REF!="Mayor"),CONCATENATE("R24C",'Riesgos Corrup'!#REF!),"")</f>
        <v>#REF!</v>
      </c>
      <c r="V129" s="96" t="e">
        <f>IF(AND('Riesgos Corrup'!#REF!="Media",'Riesgos Corrup'!#REF!="Catastrófico"),CONCATENATE("R24C",'Riesgos Corrup'!#REF!),"")</f>
        <v>#REF!</v>
      </c>
      <c r="W129" s="97" t="e">
        <f>IF(AND('Riesgos Corrup'!#REF!="Media",'Riesgos Corrup'!#REF!="Catastrófico"),CONCATENATE("R24C",'Riesgos Corrup'!#REF!),"")</f>
        <v>#REF!</v>
      </c>
      <c r="X129" s="98" t="e">
        <f>IF(AND('Riesgos Corrup'!#REF!="Media",'Riesgos Corrup'!#REF!="Catastrófico"),CONCATENATE("R24C",'Riesgos Corrup'!#REF!),"")</f>
        <v>#REF!</v>
      </c>
      <c r="Y129" s="40"/>
      <c r="Z129" s="272"/>
      <c r="AA129" s="273"/>
      <c r="AB129" s="273"/>
      <c r="AC129" s="273"/>
      <c r="AD129" s="273"/>
      <c r="AE129" s="274"/>
      <c r="AF129" s="40"/>
      <c r="AG129" s="40"/>
      <c r="AH129" s="40"/>
      <c r="AI129" s="40"/>
      <c r="AJ129" s="40"/>
      <c r="AK129" s="40"/>
      <c r="AL129" s="40"/>
      <c r="AM129" s="40"/>
      <c r="AN129" s="40"/>
      <c r="AO129" s="40"/>
      <c r="AP129" s="40"/>
      <c r="AQ129" s="40"/>
      <c r="AR129" s="40"/>
      <c r="AS129" s="40"/>
      <c r="AT129" s="40"/>
      <c r="AU129" s="40"/>
      <c r="AV129" s="40"/>
      <c r="AW129" s="40"/>
      <c r="AX129" s="40"/>
      <c r="AY129" s="40"/>
      <c r="AZ129" s="40"/>
      <c r="BA129" s="40"/>
      <c r="BB129" s="40"/>
      <c r="BC129" s="40"/>
      <c r="BD129" s="40"/>
      <c r="BE129" s="40"/>
      <c r="BF129" s="40"/>
      <c r="BG129" s="40"/>
      <c r="BH129" s="40"/>
      <c r="BI129" s="40"/>
    </row>
    <row r="130" spans="1:61" ht="15" customHeight="1" x14ac:dyDescent="0.35">
      <c r="A130" s="40"/>
      <c r="B130" s="252"/>
      <c r="C130" s="253"/>
      <c r="D130" s="254"/>
      <c r="E130" s="227"/>
      <c r="F130" s="222"/>
      <c r="G130" s="222"/>
      <c r="H130" s="222"/>
      <c r="I130" s="222"/>
      <c r="J130" s="102" t="str">
        <f ca="1">IF(AND('Riesgos Corrup'!$AB$31="Media",'Riesgos Corrup'!$AD$31="Moderado"),CONCATENATE("R25C",'Riesgos Corrup'!$R$31),"")</f>
        <v/>
      </c>
      <c r="K130" s="103" t="str">
        <f ca="1">IF(AND('Riesgos Corrup'!$AB$32="Media",'Riesgos Corrup'!$AD$32="Moderado"),CONCATENATE("R25C",'Riesgos Corrup'!$R$32),"")</f>
        <v/>
      </c>
      <c r="L130" s="104" t="str">
        <f ca="1">IF(AND('Riesgos Corrup'!$AB$33="Media",'Riesgos Corrup'!$AD$33="Moderado"),CONCATENATE("R25C",'Riesgos Corrup'!$R$33),"")</f>
        <v/>
      </c>
      <c r="M130" s="102" t="str">
        <f ca="1">IF(AND('Riesgos Corrup'!$AB$31="Media",'Riesgos Corrup'!$AD$31="Moderado"),CONCATENATE("R25C",'Riesgos Corrup'!$R$31),"")</f>
        <v/>
      </c>
      <c r="N130" s="103" t="str">
        <f ca="1">IF(AND('Riesgos Corrup'!$AB$32="Media",'Riesgos Corrup'!$AD$32="Moderado"),CONCATENATE("R25C",'Riesgos Corrup'!$R$32),"")</f>
        <v/>
      </c>
      <c r="O130" s="104" t="str">
        <f ca="1">IF(AND('Riesgos Corrup'!$AB$33="Media",'Riesgos Corrup'!$AD$33="Moderado"),CONCATENATE("R25C",'Riesgos Corrup'!$R$33),"")</f>
        <v/>
      </c>
      <c r="P130" s="102" t="str">
        <f ca="1">IF(AND('Riesgos Corrup'!$AB$31="Media",'Riesgos Corrup'!$AD$31="Moderado"),CONCATENATE("R25C",'Riesgos Corrup'!$R$31),"")</f>
        <v/>
      </c>
      <c r="Q130" s="103" t="str">
        <f ca="1">IF(AND('Riesgos Corrup'!$AB$32="Media",'Riesgos Corrup'!$AD$32="Moderado"),CONCATENATE("R25C",'Riesgos Corrup'!$R$32),"")</f>
        <v/>
      </c>
      <c r="R130" s="104" t="str">
        <f ca="1">IF(AND('Riesgos Corrup'!$AB$33="Media",'Riesgos Corrup'!$AD$33="Moderado"),CONCATENATE("R25C",'Riesgos Corrup'!$R$33),"")</f>
        <v/>
      </c>
      <c r="S130" s="83" t="str">
        <f ca="1">IF(AND('Riesgos Corrup'!$AB$31="Media",'Riesgos Corrup'!$AD$31="Mayor"),CONCATENATE("R25C",'Riesgos Corrup'!$R$31),"")</f>
        <v/>
      </c>
      <c r="T130" s="39" t="str">
        <f ca="1">IF(AND('Riesgos Corrup'!$AB$32="Media",'Riesgos Corrup'!$AD$32="Mayor"),CONCATENATE("R25C",'Riesgos Corrup'!$R$32),"")</f>
        <v/>
      </c>
      <c r="U130" s="84" t="str">
        <f ca="1">IF(AND('Riesgos Corrup'!$AB$33="Media",'Riesgos Corrup'!$AD$33="Mayor"),CONCATENATE("R25C",'Riesgos Corrup'!$R$33),"")</f>
        <v/>
      </c>
      <c r="V130" s="96" t="str">
        <f ca="1">IF(AND('Riesgos Corrup'!$AB$31="Media",'Riesgos Corrup'!$AD$31="Catastrófico"),CONCATENATE("R25C",'Riesgos Corrup'!$R$31),"")</f>
        <v/>
      </c>
      <c r="W130" s="97" t="str">
        <f ca="1">IF(AND('Riesgos Corrup'!$AB$32="Media",'Riesgos Corrup'!$AD$32="Catastrófico"),CONCATENATE("R25C",'Riesgos Corrup'!$R$32),"")</f>
        <v/>
      </c>
      <c r="X130" s="98" t="str">
        <f ca="1">IF(AND('Riesgos Corrup'!$AB$33="Media",'Riesgos Corrup'!$AD$33="Catastrófico"),CONCATENATE("R25C",'Riesgos Corrup'!$R$33),"")</f>
        <v/>
      </c>
      <c r="Y130" s="40"/>
      <c r="Z130" s="272"/>
      <c r="AA130" s="273"/>
      <c r="AB130" s="273"/>
      <c r="AC130" s="273"/>
      <c r="AD130" s="273"/>
      <c r="AE130" s="274"/>
      <c r="AF130" s="40"/>
      <c r="AG130" s="40"/>
      <c r="AH130" s="40"/>
      <c r="AI130" s="40"/>
      <c r="AJ130" s="40"/>
      <c r="AK130" s="40"/>
      <c r="AL130" s="40"/>
      <c r="AM130" s="40"/>
      <c r="AN130" s="40"/>
      <c r="AO130" s="40"/>
      <c r="AP130" s="40"/>
      <c r="AQ130" s="40"/>
      <c r="AR130" s="40"/>
      <c r="AS130" s="40"/>
      <c r="AT130" s="40"/>
      <c r="AU130" s="40"/>
      <c r="AV130" s="40"/>
      <c r="AW130" s="40"/>
      <c r="AX130" s="40"/>
      <c r="AY130" s="40"/>
      <c r="AZ130" s="40"/>
      <c r="BA130" s="40"/>
      <c r="BB130" s="40"/>
      <c r="BC130" s="40"/>
      <c r="BD130" s="40"/>
      <c r="BE130" s="40"/>
      <c r="BF130" s="40"/>
      <c r="BG130" s="40"/>
      <c r="BH130" s="40"/>
      <c r="BI130" s="40"/>
    </row>
    <row r="131" spans="1:61" ht="15" customHeight="1" x14ac:dyDescent="0.35">
      <c r="A131" s="40"/>
      <c r="B131" s="252"/>
      <c r="C131" s="253"/>
      <c r="D131" s="254"/>
      <c r="E131" s="227"/>
      <c r="F131" s="222"/>
      <c r="G131" s="222"/>
      <c r="H131" s="222"/>
      <c r="I131" s="222"/>
      <c r="J131" s="102" t="e">
        <f>IF(AND('Riesgos Corrup'!#REF!="Media",'Riesgos Corrup'!#REF!="Moderado"),CONCATENATE("R26C",'Riesgos Corrup'!#REF!),"")</f>
        <v>#REF!</v>
      </c>
      <c r="K131" s="103" t="e">
        <f>IF(AND('Riesgos Corrup'!#REF!="Media",'Riesgos Corrup'!#REF!="Moderado"),CONCATENATE("R26C",'Riesgos Corrup'!#REF!),"")</f>
        <v>#REF!</v>
      </c>
      <c r="L131" s="104" t="e">
        <f>IF(AND('Riesgos Corrup'!#REF!="Media",'Riesgos Corrup'!#REF!="Moderado"),CONCATENATE("R26C",'Riesgos Corrup'!#REF!),"")</f>
        <v>#REF!</v>
      </c>
      <c r="M131" s="102" t="e">
        <f>IF(AND('Riesgos Corrup'!#REF!="Media",'Riesgos Corrup'!#REF!="Moderado"),CONCATENATE("R26C",'Riesgos Corrup'!#REF!),"")</f>
        <v>#REF!</v>
      </c>
      <c r="N131" s="103" t="e">
        <f>IF(AND('Riesgos Corrup'!#REF!="Media",'Riesgos Corrup'!#REF!="Moderado"),CONCATENATE("R26C",'Riesgos Corrup'!#REF!),"")</f>
        <v>#REF!</v>
      </c>
      <c r="O131" s="104" t="e">
        <f>IF(AND('Riesgos Corrup'!#REF!="Media",'Riesgos Corrup'!#REF!="Moderado"),CONCATENATE("R26C",'Riesgos Corrup'!#REF!),"")</f>
        <v>#REF!</v>
      </c>
      <c r="P131" s="102" t="e">
        <f>IF(AND('Riesgos Corrup'!#REF!="Media",'Riesgos Corrup'!#REF!="Moderado"),CONCATENATE("R26C",'Riesgos Corrup'!#REF!),"")</f>
        <v>#REF!</v>
      </c>
      <c r="Q131" s="103" t="e">
        <f>IF(AND('Riesgos Corrup'!#REF!="Media",'Riesgos Corrup'!#REF!="Moderado"),CONCATENATE("R26C",'Riesgos Corrup'!#REF!),"")</f>
        <v>#REF!</v>
      </c>
      <c r="R131" s="104" t="e">
        <f>IF(AND('Riesgos Corrup'!#REF!="Media",'Riesgos Corrup'!#REF!="Moderado"),CONCATENATE("R26C",'Riesgos Corrup'!#REF!),"")</f>
        <v>#REF!</v>
      </c>
      <c r="S131" s="83" t="e">
        <f>IF(AND('Riesgos Corrup'!#REF!="Media",'Riesgos Corrup'!#REF!="Mayor"),CONCATENATE("R26C",'Riesgos Corrup'!#REF!),"")</f>
        <v>#REF!</v>
      </c>
      <c r="T131" s="39" t="e">
        <f>IF(AND('Riesgos Corrup'!#REF!="Media",'Riesgos Corrup'!#REF!="Mayor"),CONCATENATE("R26C",'Riesgos Corrup'!#REF!),"")</f>
        <v>#REF!</v>
      </c>
      <c r="U131" s="84" t="e">
        <f>IF(AND('Riesgos Corrup'!#REF!="Media",'Riesgos Corrup'!#REF!="Mayor"),CONCATENATE("R26C",'Riesgos Corrup'!#REF!),"")</f>
        <v>#REF!</v>
      </c>
      <c r="V131" s="96" t="e">
        <f>IF(AND('Riesgos Corrup'!#REF!="Media",'Riesgos Corrup'!#REF!="Catastrófico"),CONCATENATE("R26C",'Riesgos Corrup'!#REF!),"")</f>
        <v>#REF!</v>
      </c>
      <c r="W131" s="97" t="e">
        <f>IF(AND('Riesgos Corrup'!#REF!="Media",'Riesgos Corrup'!#REF!="Catastrófico"),CONCATENATE("R26C",'Riesgos Corrup'!#REF!),"")</f>
        <v>#REF!</v>
      </c>
      <c r="X131" s="98" t="e">
        <f>IF(AND('Riesgos Corrup'!#REF!="Media",'Riesgos Corrup'!#REF!="Catastrófico"),CONCATENATE("R26C",'Riesgos Corrup'!#REF!),"")</f>
        <v>#REF!</v>
      </c>
      <c r="Y131" s="40"/>
      <c r="Z131" s="272"/>
      <c r="AA131" s="273"/>
      <c r="AB131" s="273"/>
      <c r="AC131" s="273"/>
      <c r="AD131" s="273"/>
      <c r="AE131" s="274"/>
      <c r="AF131" s="40"/>
      <c r="AG131" s="40"/>
      <c r="AH131" s="40"/>
      <c r="AI131" s="40"/>
      <c r="AJ131" s="40"/>
      <c r="AK131" s="40"/>
      <c r="AL131" s="40"/>
      <c r="AM131" s="40"/>
      <c r="AN131" s="40"/>
      <c r="AO131" s="40"/>
      <c r="AP131" s="40"/>
      <c r="AQ131" s="40"/>
      <c r="AR131" s="40"/>
      <c r="AS131" s="40"/>
      <c r="AT131" s="40"/>
      <c r="AU131" s="40"/>
      <c r="AV131" s="40"/>
      <c r="AW131" s="40"/>
      <c r="AX131" s="40"/>
      <c r="AY131" s="40"/>
      <c r="AZ131" s="40"/>
      <c r="BA131" s="40"/>
      <c r="BB131" s="40"/>
      <c r="BC131" s="40"/>
      <c r="BD131" s="40"/>
      <c r="BE131" s="40"/>
      <c r="BF131" s="40"/>
      <c r="BG131" s="40"/>
      <c r="BH131" s="40"/>
      <c r="BI131" s="40"/>
    </row>
    <row r="132" spans="1:61" ht="15" customHeight="1" x14ac:dyDescent="0.35">
      <c r="A132" s="40"/>
      <c r="B132" s="252"/>
      <c r="C132" s="253"/>
      <c r="D132" s="254"/>
      <c r="E132" s="227"/>
      <c r="F132" s="222"/>
      <c r="G132" s="222"/>
      <c r="H132" s="222"/>
      <c r="I132" s="222"/>
      <c r="J132" s="102" t="str">
        <f ca="1">IF(AND('Riesgos Corrup'!$AB$34="Media",'Riesgos Corrup'!$AD$34="Moderado"),CONCATENATE("R27C",'Riesgos Corrup'!$R$34),"")</f>
        <v/>
      </c>
      <c r="K132" s="103" t="str">
        <f>IF(AND('Riesgos Corrup'!$AB$35="Media",'Riesgos Corrup'!$AD$35="Moderado"),CONCATENATE("R27C",'Riesgos Corrup'!$R$35),"")</f>
        <v/>
      </c>
      <c r="L132" s="104" t="str">
        <f>IF(AND('Riesgos Corrup'!$AB$36="Media",'Riesgos Corrup'!$AD$36="Moderado"),CONCATENATE("R27C",'Riesgos Corrup'!$R$36),"")</f>
        <v/>
      </c>
      <c r="M132" s="102" t="str">
        <f ca="1">IF(AND('Riesgos Corrup'!$AB$34="Media",'Riesgos Corrup'!$AD$34="Moderado"),CONCATENATE("R27C",'Riesgos Corrup'!$R$34),"")</f>
        <v/>
      </c>
      <c r="N132" s="103" t="str">
        <f>IF(AND('Riesgos Corrup'!$AB$35="Media",'Riesgos Corrup'!$AD$35="Moderado"),CONCATENATE("R27C",'Riesgos Corrup'!$R$35),"")</f>
        <v/>
      </c>
      <c r="O132" s="104" t="str">
        <f>IF(AND('Riesgos Corrup'!$AB$36="Media",'Riesgos Corrup'!$AD$36="Moderado"),CONCATENATE("R27C",'Riesgos Corrup'!$R$36),"")</f>
        <v/>
      </c>
      <c r="P132" s="102" t="str">
        <f ca="1">IF(AND('Riesgos Corrup'!$AB$34="Media",'Riesgos Corrup'!$AD$34="Moderado"),CONCATENATE("R27C",'Riesgos Corrup'!$R$34),"")</f>
        <v/>
      </c>
      <c r="Q132" s="103" t="str">
        <f>IF(AND('Riesgos Corrup'!$AB$35="Media",'Riesgos Corrup'!$AD$35="Moderado"),CONCATENATE("R27C",'Riesgos Corrup'!$R$35),"")</f>
        <v/>
      </c>
      <c r="R132" s="104" t="str">
        <f>IF(AND('Riesgos Corrup'!$AB$36="Media",'Riesgos Corrup'!$AD$36="Moderado"),CONCATENATE("R27C",'Riesgos Corrup'!$R$36),"")</f>
        <v/>
      </c>
      <c r="S132" s="83" t="str">
        <f ca="1">IF(AND('Riesgos Corrup'!$AB$34="Media",'Riesgos Corrup'!$AD$34="Mayor"),CONCATENATE("R27C",'Riesgos Corrup'!$R$34),"")</f>
        <v/>
      </c>
      <c r="T132" s="39" t="str">
        <f>IF(AND('Riesgos Corrup'!$AB$35="Media",'Riesgos Corrup'!$AD$35="Mayor"),CONCATENATE("R27C",'Riesgos Corrup'!$R$35),"")</f>
        <v/>
      </c>
      <c r="U132" s="84" t="str">
        <f>IF(AND('Riesgos Corrup'!$AB$36="Media",'Riesgos Corrup'!$AD$36="Mayor"),CONCATENATE("R27C",'Riesgos Corrup'!$R$36),"")</f>
        <v/>
      </c>
      <c r="V132" s="96" t="str">
        <f ca="1">IF(AND('Riesgos Corrup'!$AB$34="Media",'Riesgos Corrup'!$AD$34="Catastrófico"),CONCATENATE("R27C",'Riesgos Corrup'!$R$34),"")</f>
        <v/>
      </c>
      <c r="W132" s="97" t="str">
        <f>IF(AND('Riesgos Corrup'!$AB$35="Media",'Riesgos Corrup'!$AD$35="Catastrófico"),CONCATENATE("R27C",'Riesgos Corrup'!$R$35),"")</f>
        <v/>
      </c>
      <c r="X132" s="98" t="str">
        <f>IF(AND('Riesgos Corrup'!$AB$36="Media",'Riesgos Corrup'!$AD$36="Catastrófico"),CONCATENATE("R27C",'Riesgos Corrup'!$R$36),"")</f>
        <v/>
      </c>
      <c r="Y132" s="40"/>
      <c r="Z132" s="272"/>
      <c r="AA132" s="273"/>
      <c r="AB132" s="273"/>
      <c r="AC132" s="273"/>
      <c r="AD132" s="273"/>
      <c r="AE132" s="274"/>
      <c r="AF132" s="40"/>
      <c r="AG132" s="40"/>
      <c r="AH132" s="40"/>
      <c r="AI132" s="40"/>
      <c r="AJ132" s="40"/>
      <c r="AK132" s="40"/>
      <c r="AL132" s="40"/>
      <c r="AM132" s="40"/>
      <c r="AN132" s="40"/>
      <c r="AO132" s="40"/>
      <c r="AP132" s="40"/>
      <c r="AQ132" s="40"/>
      <c r="AR132" s="40"/>
      <c r="AS132" s="40"/>
      <c r="AT132" s="40"/>
      <c r="AU132" s="40"/>
      <c r="AV132" s="40"/>
      <c r="AW132" s="40"/>
      <c r="AX132" s="40"/>
      <c r="AY132" s="40"/>
      <c r="AZ132" s="40"/>
      <c r="BA132" s="40"/>
      <c r="BB132" s="40"/>
      <c r="BC132" s="40"/>
      <c r="BD132" s="40"/>
      <c r="BE132" s="40"/>
      <c r="BF132" s="40"/>
      <c r="BG132" s="40"/>
      <c r="BH132" s="40"/>
      <c r="BI132" s="40"/>
    </row>
    <row r="133" spans="1:61" ht="15" customHeight="1" x14ac:dyDescent="0.35">
      <c r="A133" s="40"/>
      <c r="B133" s="252"/>
      <c r="C133" s="253"/>
      <c r="D133" s="254"/>
      <c r="E133" s="227"/>
      <c r="F133" s="222"/>
      <c r="G133" s="222"/>
      <c r="H133" s="222"/>
      <c r="I133" s="222"/>
      <c r="J133" s="102" t="e">
        <f>IF(AND('Riesgos Corrup'!#REF!="Media",'Riesgos Corrup'!#REF!="Moderado"),CONCATENATE("R28C",'Riesgos Corrup'!#REF!),"")</f>
        <v>#REF!</v>
      </c>
      <c r="K133" s="103" t="e">
        <f>IF(AND('Riesgos Corrup'!#REF!="Media",'Riesgos Corrup'!#REF!="Moderado"),CONCATENATE("R28C",'Riesgos Corrup'!#REF!),"")</f>
        <v>#REF!</v>
      </c>
      <c r="L133" s="104" t="e">
        <f>IF(AND('Riesgos Corrup'!#REF!="Media",'Riesgos Corrup'!#REF!="Moderado"),CONCATENATE("R28C",'Riesgos Corrup'!#REF!),"")</f>
        <v>#REF!</v>
      </c>
      <c r="M133" s="102" t="e">
        <f>IF(AND('Riesgos Corrup'!#REF!="Media",'Riesgos Corrup'!#REF!="Moderado"),CONCATENATE("R28C",'Riesgos Corrup'!#REF!),"")</f>
        <v>#REF!</v>
      </c>
      <c r="N133" s="103" t="e">
        <f>IF(AND('Riesgos Corrup'!#REF!="Media",'Riesgos Corrup'!#REF!="Moderado"),CONCATENATE("R28C",'Riesgos Corrup'!#REF!),"")</f>
        <v>#REF!</v>
      </c>
      <c r="O133" s="104" t="e">
        <f>IF(AND('Riesgos Corrup'!#REF!="Media",'Riesgos Corrup'!#REF!="Moderado"),CONCATENATE("R28C",'Riesgos Corrup'!#REF!),"")</f>
        <v>#REF!</v>
      </c>
      <c r="P133" s="102" t="e">
        <f>IF(AND('Riesgos Corrup'!#REF!="Media",'Riesgos Corrup'!#REF!="Moderado"),CONCATENATE("R28C",'Riesgos Corrup'!#REF!),"")</f>
        <v>#REF!</v>
      </c>
      <c r="Q133" s="103" t="e">
        <f>IF(AND('Riesgos Corrup'!#REF!="Media",'Riesgos Corrup'!#REF!="Moderado"),CONCATENATE("R28C",'Riesgos Corrup'!#REF!),"")</f>
        <v>#REF!</v>
      </c>
      <c r="R133" s="104" t="e">
        <f>IF(AND('Riesgos Corrup'!#REF!="Media",'Riesgos Corrup'!#REF!="Moderado"),CONCATENATE("R28C",'Riesgos Corrup'!#REF!),"")</f>
        <v>#REF!</v>
      </c>
      <c r="S133" s="83" t="e">
        <f>IF(AND('Riesgos Corrup'!#REF!="Media",'Riesgos Corrup'!#REF!="Mayor"),CONCATENATE("R28C",'Riesgos Corrup'!#REF!),"")</f>
        <v>#REF!</v>
      </c>
      <c r="T133" s="39" t="e">
        <f>IF(AND('Riesgos Corrup'!#REF!="Media",'Riesgos Corrup'!#REF!="Mayor"),CONCATENATE("R28C",'Riesgos Corrup'!#REF!),"")</f>
        <v>#REF!</v>
      </c>
      <c r="U133" s="84" t="e">
        <f>IF(AND('Riesgos Corrup'!#REF!="Media",'Riesgos Corrup'!#REF!="Mayor"),CONCATENATE("R28C",'Riesgos Corrup'!#REF!),"")</f>
        <v>#REF!</v>
      </c>
      <c r="V133" s="96" t="e">
        <f>IF(AND('Riesgos Corrup'!#REF!="Media",'Riesgos Corrup'!#REF!="Catastrófico"),CONCATENATE("R28C",'Riesgos Corrup'!#REF!),"")</f>
        <v>#REF!</v>
      </c>
      <c r="W133" s="97" t="e">
        <f>IF(AND('Riesgos Corrup'!#REF!="Media",'Riesgos Corrup'!#REF!="Catastrófico"),CONCATENATE("R28C",'Riesgos Corrup'!#REF!),"")</f>
        <v>#REF!</v>
      </c>
      <c r="X133" s="98" t="e">
        <f>IF(AND('Riesgos Corrup'!#REF!="Media",'Riesgos Corrup'!#REF!="Catastrófico"),CONCATENATE("R28C",'Riesgos Corrup'!#REF!),"")</f>
        <v>#REF!</v>
      </c>
      <c r="Y133" s="40"/>
      <c r="Z133" s="272"/>
      <c r="AA133" s="273"/>
      <c r="AB133" s="273"/>
      <c r="AC133" s="273"/>
      <c r="AD133" s="273"/>
      <c r="AE133" s="274"/>
      <c r="AF133" s="40"/>
      <c r="AG133" s="40"/>
      <c r="AH133" s="40"/>
      <c r="AI133" s="40"/>
      <c r="AJ133" s="40"/>
      <c r="AK133" s="40"/>
      <c r="AL133" s="40"/>
      <c r="AM133" s="40"/>
      <c r="AN133" s="40"/>
      <c r="AO133" s="40"/>
      <c r="AP133" s="40"/>
      <c r="AQ133" s="40"/>
      <c r="AR133" s="40"/>
      <c r="AS133" s="40"/>
      <c r="AT133" s="40"/>
      <c r="AU133" s="40"/>
      <c r="AV133" s="40"/>
      <c r="AW133" s="40"/>
      <c r="AX133" s="40"/>
      <c r="AY133" s="40"/>
      <c r="AZ133" s="40"/>
      <c r="BA133" s="40"/>
      <c r="BB133" s="40"/>
      <c r="BC133" s="40"/>
      <c r="BD133" s="40"/>
      <c r="BE133" s="40"/>
      <c r="BF133" s="40"/>
      <c r="BG133" s="40"/>
      <c r="BH133" s="40"/>
      <c r="BI133" s="40"/>
    </row>
    <row r="134" spans="1:61" ht="15" customHeight="1" x14ac:dyDescent="0.35">
      <c r="A134" s="40"/>
      <c r="B134" s="252"/>
      <c r="C134" s="253"/>
      <c r="D134" s="254"/>
      <c r="E134" s="227"/>
      <c r="F134" s="222"/>
      <c r="G134" s="222"/>
      <c r="H134" s="222"/>
      <c r="I134" s="222"/>
      <c r="J134" s="102" t="e">
        <f>IF(AND('Riesgos Corrup'!#REF!="Media",'Riesgos Corrup'!#REF!="Moderado"),CONCATENATE("R29C",'Riesgos Corrup'!#REF!),"")</f>
        <v>#REF!</v>
      </c>
      <c r="K134" s="103" t="e">
        <f>IF(AND('Riesgos Corrup'!#REF!="Media",'Riesgos Corrup'!#REF!="Moderado"),CONCATENATE("R29C",'Riesgos Corrup'!#REF!),"")</f>
        <v>#REF!</v>
      </c>
      <c r="L134" s="104" t="e">
        <f>IF(AND('Riesgos Corrup'!#REF!="Media",'Riesgos Corrup'!#REF!="Moderado"),CONCATENATE("R29C",'Riesgos Corrup'!#REF!),"")</f>
        <v>#REF!</v>
      </c>
      <c r="M134" s="102" t="e">
        <f>IF(AND('Riesgos Corrup'!#REF!="Media",'Riesgos Corrup'!#REF!="Moderado"),CONCATENATE("R29C",'Riesgos Corrup'!#REF!),"")</f>
        <v>#REF!</v>
      </c>
      <c r="N134" s="103" t="e">
        <f>IF(AND('Riesgos Corrup'!#REF!="Media",'Riesgos Corrup'!#REF!="Moderado"),CONCATENATE("R29C",'Riesgos Corrup'!#REF!),"")</f>
        <v>#REF!</v>
      </c>
      <c r="O134" s="104" t="e">
        <f>IF(AND('Riesgos Corrup'!#REF!="Media",'Riesgos Corrup'!#REF!="Moderado"),CONCATENATE("R29C",'Riesgos Corrup'!#REF!),"")</f>
        <v>#REF!</v>
      </c>
      <c r="P134" s="102" t="e">
        <f>IF(AND('Riesgos Corrup'!#REF!="Media",'Riesgos Corrup'!#REF!="Moderado"),CONCATENATE("R29C",'Riesgos Corrup'!#REF!),"")</f>
        <v>#REF!</v>
      </c>
      <c r="Q134" s="103" t="e">
        <f>IF(AND('Riesgos Corrup'!#REF!="Media",'Riesgos Corrup'!#REF!="Moderado"),CONCATENATE("R29C",'Riesgos Corrup'!#REF!),"")</f>
        <v>#REF!</v>
      </c>
      <c r="R134" s="104" t="e">
        <f>IF(AND('Riesgos Corrup'!#REF!="Media",'Riesgos Corrup'!#REF!="Moderado"),CONCATENATE("R29C",'Riesgos Corrup'!#REF!),"")</f>
        <v>#REF!</v>
      </c>
      <c r="S134" s="83" t="e">
        <f>IF(AND('Riesgos Corrup'!#REF!="Media",'Riesgos Corrup'!#REF!="Mayor"),CONCATENATE("R29C",'Riesgos Corrup'!#REF!),"")</f>
        <v>#REF!</v>
      </c>
      <c r="T134" s="39" t="e">
        <f>IF(AND('Riesgos Corrup'!#REF!="Media",'Riesgos Corrup'!#REF!="Mayor"),CONCATENATE("R29C",'Riesgos Corrup'!#REF!),"")</f>
        <v>#REF!</v>
      </c>
      <c r="U134" s="84" t="e">
        <f>IF(AND('Riesgos Corrup'!#REF!="Media",'Riesgos Corrup'!#REF!="Mayor"),CONCATENATE("R29C",'Riesgos Corrup'!#REF!),"")</f>
        <v>#REF!</v>
      </c>
      <c r="V134" s="96" t="e">
        <f>IF(AND('Riesgos Corrup'!#REF!="Media",'Riesgos Corrup'!#REF!="Catastrófico"),CONCATENATE("R29C",'Riesgos Corrup'!#REF!),"")</f>
        <v>#REF!</v>
      </c>
      <c r="W134" s="97" t="e">
        <f>IF(AND('Riesgos Corrup'!#REF!="Media",'Riesgos Corrup'!#REF!="Catastrófico"),CONCATENATE("R29C",'Riesgos Corrup'!#REF!),"")</f>
        <v>#REF!</v>
      </c>
      <c r="X134" s="98" t="e">
        <f>IF(AND('Riesgos Corrup'!#REF!="Media",'Riesgos Corrup'!#REF!="Catastrófico"),CONCATENATE("R29C",'Riesgos Corrup'!#REF!),"")</f>
        <v>#REF!</v>
      </c>
      <c r="Y134" s="40"/>
      <c r="Z134" s="272"/>
      <c r="AA134" s="273"/>
      <c r="AB134" s="273"/>
      <c r="AC134" s="273"/>
      <c r="AD134" s="273"/>
      <c r="AE134" s="274"/>
      <c r="AF134" s="40"/>
      <c r="AG134" s="40"/>
      <c r="AH134" s="40"/>
      <c r="AI134" s="40"/>
      <c r="AJ134" s="40"/>
      <c r="AK134" s="40"/>
      <c r="AL134" s="40"/>
      <c r="AM134" s="40"/>
      <c r="AN134" s="40"/>
      <c r="AO134" s="40"/>
      <c r="AP134" s="40"/>
      <c r="AQ134" s="40"/>
      <c r="AR134" s="40"/>
      <c r="AS134" s="40"/>
      <c r="AT134" s="40"/>
      <c r="AU134" s="40"/>
      <c r="AV134" s="40"/>
      <c r="AW134" s="40"/>
      <c r="AX134" s="40"/>
      <c r="AY134" s="40"/>
      <c r="AZ134" s="40"/>
      <c r="BA134" s="40"/>
      <c r="BB134" s="40"/>
      <c r="BC134" s="40"/>
      <c r="BD134" s="40"/>
      <c r="BE134" s="40"/>
      <c r="BF134" s="40"/>
      <c r="BG134" s="40"/>
      <c r="BH134" s="40"/>
      <c r="BI134" s="40"/>
    </row>
    <row r="135" spans="1:61" ht="15" customHeight="1" x14ac:dyDescent="0.35">
      <c r="A135" s="40"/>
      <c r="B135" s="252"/>
      <c r="C135" s="253"/>
      <c r="D135" s="254"/>
      <c r="E135" s="227"/>
      <c r="F135" s="222"/>
      <c r="G135" s="222"/>
      <c r="H135" s="222"/>
      <c r="I135" s="222"/>
      <c r="J135" s="102" t="e">
        <f>IF(AND('Riesgos Corrup'!#REF!="Media",'Riesgos Corrup'!#REF!="Moderado"),CONCATENATE("R30C",'Riesgos Corrup'!#REF!),"")</f>
        <v>#REF!</v>
      </c>
      <c r="K135" s="103" t="e">
        <f>IF(AND('Riesgos Corrup'!#REF!="Media",'Riesgos Corrup'!#REF!="Moderado"),CONCATENATE("R30C",'Riesgos Corrup'!#REF!),"")</f>
        <v>#REF!</v>
      </c>
      <c r="L135" s="104" t="e">
        <f>IF(AND('Riesgos Corrup'!#REF!="Media",'Riesgos Corrup'!#REF!="Moderado"),CONCATENATE("R30C",'Riesgos Corrup'!#REF!),"")</f>
        <v>#REF!</v>
      </c>
      <c r="M135" s="102" t="e">
        <f>IF(AND('Riesgos Corrup'!#REF!="Media",'Riesgos Corrup'!#REF!="Moderado"),CONCATENATE("R30C",'Riesgos Corrup'!#REF!),"")</f>
        <v>#REF!</v>
      </c>
      <c r="N135" s="103" t="e">
        <f>IF(AND('Riesgos Corrup'!#REF!="Media",'Riesgos Corrup'!#REF!="Moderado"),CONCATENATE("R30C",'Riesgos Corrup'!#REF!),"")</f>
        <v>#REF!</v>
      </c>
      <c r="O135" s="104" t="e">
        <f>IF(AND('Riesgos Corrup'!#REF!="Media",'Riesgos Corrup'!#REF!="Moderado"),CONCATENATE("R30C",'Riesgos Corrup'!#REF!),"")</f>
        <v>#REF!</v>
      </c>
      <c r="P135" s="102" t="e">
        <f>IF(AND('Riesgos Corrup'!#REF!="Media",'Riesgos Corrup'!#REF!="Moderado"),CONCATENATE("R30C",'Riesgos Corrup'!#REF!),"")</f>
        <v>#REF!</v>
      </c>
      <c r="Q135" s="103" t="e">
        <f>IF(AND('Riesgos Corrup'!#REF!="Media",'Riesgos Corrup'!#REF!="Moderado"),CONCATENATE("R30C",'Riesgos Corrup'!#REF!),"")</f>
        <v>#REF!</v>
      </c>
      <c r="R135" s="104" t="e">
        <f>IF(AND('Riesgos Corrup'!#REF!="Media",'Riesgos Corrup'!#REF!="Moderado"),CONCATENATE("R30C",'Riesgos Corrup'!#REF!),"")</f>
        <v>#REF!</v>
      </c>
      <c r="S135" s="83" t="e">
        <f>IF(AND('Riesgos Corrup'!#REF!="Media",'Riesgos Corrup'!#REF!="Mayor"),CONCATENATE("R30C",'Riesgos Corrup'!#REF!),"")</f>
        <v>#REF!</v>
      </c>
      <c r="T135" s="39" t="e">
        <f>IF(AND('Riesgos Corrup'!#REF!="Media",'Riesgos Corrup'!#REF!="Mayor"),CONCATENATE("R30C",'Riesgos Corrup'!#REF!),"")</f>
        <v>#REF!</v>
      </c>
      <c r="U135" s="84" t="e">
        <f>IF(AND('Riesgos Corrup'!#REF!="Media",'Riesgos Corrup'!#REF!="Mayor"),CONCATENATE("R30C",'Riesgos Corrup'!#REF!),"")</f>
        <v>#REF!</v>
      </c>
      <c r="V135" s="96" t="e">
        <f>IF(AND('Riesgos Corrup'!#REF!="Media",'Riesgos Corrup'!#REF!="Catastrófico"),CONCATENATE("R30C",'Riesgos Corrup'!#REF!),"")</f>
        <v>#REF!</v>
      </c>
      <c r="W135" s="97" t="e">
        <f>IF(AND('Riesgos Corrup'!#REF!="Media",'Riesgos Corrup'!#REF!="Catastrófico"),CONCATENATE("R30C",'Riesgos Corrup'!#REF!),"")</f>
        <v>#REF!</v>
      </c>
      <c r="X135" s="98" t="e">
        <f>IF(AND('Riesgos Corrup'!#REF!="Media",'Riesgos Corrup'!#REF!="Catastrófico"),CONCATENATE("R30C",'Riesgos Corrup'!#REF!),"")</f>
        <v>#REF!</v>
      </c>
      <c r="Y135" s="40"/>
      <c r="Z135" s="272"/>
      <c r="AA135" s="273"/>
      <c r="AB135" s="273"/>
      <c r="AC135" s="273"/>
      <c r="AD135" s="273"/>
      <c r="AE135" s="274"/>
      <c r="AF135" s="40"/>
      <c r="AG135" s="40"/>
      <c r="AH135" s="40"/>
      <c r="AI135" s="40"/>
      <c r="AJ135" s="40"/>
      <c r="AK135" s="40"/>
      <c r="AL135" s="40"/>
      <c r="AM135" s="40"/>
      <c r="AN135" s="40"/>
      <c r="AO135" s="40"/>
      <c r="AP135" s="40"/>
      <c r="AQ135" s="40"/>
      <c r="AR135" s="40"/>
      <c r="AS135" s="40"/>
      <c r="AT135" s="40"/>
      <c r="AU135" s="40"/>
      <c r="AV135" s="40"/>
      <c r="AW135" s="40"/>
      <c r="AX135" s="40"/>
      <c r="AY135" s="40"/>
      <c r="AZ135" s="40"/>
      <c r="BA135" s="40"/>
      <c r="BB135" s="40"/>
      <c r="BC135" s="40"/>
      <c r="BD135" s="40"/>
      <c r="BE135" s="40"/>
      <c r="BF135" s="40"/>
      <c r="BG135" s="40"/>
      <c r="BH135" s="40"/>
      <c r="BI135" s="40"/>
    </row>
    <row r="136" spans="1:61" ht="15" customHeight="1" x14ac:dyDescent="0.35">
      <c r="A136" s="40"/>
      <c r="B136" s="252"/>
      <c r="C136" s="253"/>
      <c r="D136" s="254"/>
      <c r="E136" s="227"/>
      <c r="F136" s="222"/>
      <c r="G136" s="222"/>
      <c r="H136" s="222"/>
      <c r="I136" s="222"/>
      <c r="J136" s="102" t="e">
        <f>IF(AND('Riesgos Corrup'!#REF!="Media",'Riesgos Corrup'!#REF!="Moderado"),CONCATENATE("R31C",'Riesgos Corrup'!#REF!),"")</f>
        <v>#REF!</v>
      </c>
      <c r="K136" s="103" t="e">
        <f>IF(AND('Riesgos Corrup'!#REF!="Media",'Riesgos Corrup'!#REF!="Moderado"),CONCATENATE("R31C",'Riesgos Corrup'!#REF!),"")</f>
        <v>#REF!</v>
      </c>
      <c r="L136" s="103" t="e">
        <f>IF(AND('Riesgos Corrup'!#REF!="Media",'Riesgos Corrup'!#REF!="Moderado"),CONCATENATE("R31C",'Riesgos Corrup'!#REF!),"")</f>
        <v>#REF!</v>
      </c>
      <c r="M136" s="102" t="e">
        <f>IF(AND('Riesgos Corrup'!#REF!="Media",'Riesgos Corrup'!#REF!="Moderado"),CONCATENATE("R31C",'Riesgos Corrup'!#REF!),"")</f>
        <v>#REF!</v>
      </c>
      <c r="N136" s="103" t="e">
        <f>IF(AND('Riesgos Corrup'!#REF!="Media",'Riesgos Corrup'!#REF!="Moderado"),CONCATENATE("R31C",'Riesgos Corrup'!#REF!),"")</f>
        <v>#REF!</v>
      </c>
      <c r="O136" s="103" t="e">
        <f>IF(AND('Riesgos Corrup'!#REF!="Media",'Riesgos Corrup'!#REF!="Moderado"),CONCATENATE("R31C",'Riesgos Corrup'!#REF!),"")</f>
        <v>#REF!</v>
      </c>
      <c r="P136" s="102" t="e">
        <f>IF(AND('Riesgos Corrup'!#REF!="Media",'Riesgos Corrup'!#REF!="Moderado"),CONCATENATE("R31C",'Riesgos Corrup'!#REF!),"")</f>
        <v>#REF!</v>
      </c>
      <c r="Q136" s="103" t="e">
        <f>IF(AND('Riesgos Corrup'!#REF!="Media",'Riesgos Corrup'!#REF!="Moderado"),CONCATENATE("R31C",'Riesgos Corrup'!#REF!),"")</f>
        <v>#REF!</v>
      </c>
      <c r="R136" s="103" t="e">
        <f>IF(AND('Riesgos Corrup'!#REF!="Media",'Riesgos Corrup'!#REF!="Moderado"),CONCATENATE("R31C",'Riesgos Corrup'!#REF!),"")</f>
        <v>#REF!</v>
      </c>
      <c r="S136" s="83" t="e">
        <f>IF(AND('Riesgos Corrup'!#REF!="Media",'Riesgos Corrup'!#REF!="Mayor"),CONCATENATE("R31C",'Riesgos Corrup'!#REF!),"")</f>
        <v>#REF!</v>
      </c>
      <c r="T136" s="39" t="e">
        <f>IF(AND('Riesgos Corrup'!#REF!="Media",'Riesgos Corrup'!#REF!="Mayor"),CONCATENATE("R31C",'Riesgos Corrup'!#REF!),"")</f>
        <v>#REF!</v>
      </c>
      <c r="U136" s="39" t="e">
        <f>IF(AND('Riesgos Corrup'!#REF!="Media",'Riesgos Corrup'!#REF!="Mayor"),CONCATENATE("R31C",'Riesgos Corrup'!#REF!),"")</f>
        <v>#REF!</v>
      </c>
      <c r="V136" s="96" t="e">
        <f>IF(AND('Riesgos Corrup'!#REF!="Media",'Riesgos Corrup'!#REF!="Catastrófico"),CONCATENATE("R31C",'Riesgos Corrup'!#REF!),"")</f>
        <v>#REF!</v>
      </c>
      <c r="W136" s="97" t="e">
        <f>IF(AND('Riesgos Corrup'!#REF!="Media",'Riesgos Corrup'!#REF!="Catastrófico"),CONCATENATE("R31C",'Riesgos Corrup'!#REF!),"")</f>
        <v>#REF!</v>
      </c>
      <c r="X136" s="98" t="e">
        <f>IF(AND('Riesgos Corrup'!#REF!="Media",'Riesgos Corrup'!#REF!="Catastrófico"),CONCATENATE("R31C",'Riesgos Corrup'!#REF!),"")</f>
        <v>#REF!</v>
      </c>
      <c r="Y136" s="40"/>
      <c r="Z136" s="272"/>
      <c r="AA136" s="273"/>
      <c r="AB136" s="273"/>
      <c r="AC136" s="273"/>
      <c r="AD136" s="273"/>
      <c r="AE136" s="274"/>
      <c r="AF136" s="40"/>
      <c r="AG136" s="40"/>
      <c r="AH136" s="40"/>
      <c r="AI136" s="40"/>
      <c r="AJ136" s="40"/>
      <c r="AK136" s="40"/>
      <c r="AL136" s="40"/>
      <c r="AM136" s="40"/>
      <c r="AN136" s="40"/>
      <c r="AO136" s="40"/>
      <c r="AP136" s="40"/>
      <c r="AQ136" s="40"/>
      <c r="AR136" s="40"/>
      <c r="AS136" s="40"/>
      <c r="AT136" s="40"/>
      <c r="AU136" s="40"/>
      <c r="AV136" s="40"/>
      <c r="AW136" s="40"/>
      <c r="AX136" s="40"/>
      <c r="AY136" s="40"/>
      <c r="AZ136" s="40"/>
      <c r="BA136" s="40"/>
      <c r="BB136" s="40"/>
      <c r="BC136" s="40"/>
      <c r="BD136" s="40"/>
      <c r="BE136" s="40"/>
      <c r="BF136" s="40"/>
      <c r="BG136" s="40"/>
      <c r="BH136" s="40"/>
      <c r="BI136" s="40"/>
    </row>
    <row r="137" spans="1:61" ht="15" customHeight="1" x14ac:dyDescent="0.35">
      <c r="A137" s="40"/>
      <c r="B137" s="252"/>
      <c r="C137" s="253"/>
      <c r="D137" s="254"/>
      <c r="E137" s="227"/>
      <c r="F137" s="222"/>
      <c r="G137" s="222"/>
      <c r="H137" s="222"/>
      <c r="I137" s="222"/>
      <c r="J137" s="102" t="e">
        <f>IF(AND('Riesgos Corrup'!#REF!="Media",'Riesgos Corrup'!#REF!="Moderado"),CONCATENATE("R32C",'Riesgos Corrup'!#REF!),"")</f>
        <v>#REF!</v>
      </c>
      <c r="K137" s="103" t="e">
        <f>IF(AND('Riesgos Corrup'!#REF!="Media",'Riesgos Corrup'!#REF!="Moderado"),CONCATENATE("R32C",'Riesgos Corrup'!#REF!),"")</f>
        <v>#REF!</v>
      </c>
      <c r="L137" s="104" t="e">
        <f>IF(AND('Riesgos Corrup'!#REF!="Media",'Riesgos Corrup'!#REF!="Moderado"),CONCATENATE("R32C",'Riesgos Corrup'!#REF!),"")</f>
        <v>#REF!</v>
      </c>
      <c r="M137" s="102" t="e">
        <f>IF(AND('Riesgos Corrup'!#REF!="Media",'Riesgos Corrup'!#REF!="Moderado"),CONCATENATE("R32C",'Riesgos Corrup'!#REF!),"")</f>
        <v>#REF!</v>
      </c>
      <c r="N137" s="103" t="e">
        <f>IF(AND('Riesgos Corrup'!#REF!="Media",'Riesgos Corrup'!#REF!="Moderado"),CONCATENATE("R32C",'Riesgos Corrup'!#REF!),"")</f>
        <v>#REF!</v>
      </c>
      <c r="O137" s="104" t="e">
        <f>IF(AND('Riesgos Corrup'!#REF!="Media",'Riesgos Corrup'!#REF!="Moderado"),CONCATENATE("R32C",'Riesgos Corrup'!#REF!),"")</f>
        <v>#REF!</v>
      </c>
      <c r="P137" s="102" t="e">
        <f>IF(AND('Riesgos Corrup'!#REF!="Media",'Riesgos Corrup'!#REF!="Moderado"),CONCATENATE("R32C",'Riesgos Corrup'!#REF!),"")</f>
        <v>#REF!</v>
      </c>
      <c r="Q137" s="103" t="e">
        <f>IF(AND('Riesgos Corrup'!#REF!="Media",'Riesgos Corrup'!#REF!="Moderado"),CONCATENATE("R32C",'Riesgos Corrup'!#REF!),"")</f>
        <v>#REF!</v>
      </c>
      <c r="R137" s="104" t="e">
        <f>IF(AND('Riesgos Corrup'!#REF!="Media",'Riesgos Corrup'!#REF!="Moderado"),CONCATENATE("R32C",'Riesgos Corrup'!#REF!),"")</f>
        <v>#REF!</v>
      </c>
      <c r="S137" s="83" t="e">
        <f>IF(AND('Riesgos Corrup'!#REF!="Media",'Riesgos Corrup'!#REF!="Mayor"),CONCATENATE("R32C",'Riesgos Corrup'!#REF!),"")</f>
        <v>#REF!</v>
      </c>
      <c r="T137" s="39" t="e">
        <f>IF(AND('Riesgos Corrup'!#REF!="Media",'Riesgos Corrup'!#REF!="Mayor"),CONCATENATE("R32C",'Riesgos Corrup'!#REF!),"")</f>
        <v>#REF!</v>
      </c>
      <c r="U137" s="84" t="e">
        <f>IF(AND('Riesgos Corrup'!#REF!="Media",'Riesgos Corrup'!#REF!="Mayor"),CONCATENATE("R32C",'Riesgos Corrup'!#REF!),"")</f>
        <v>#REF!</v>
      </c>
      <c r="V137" s="96" t="e">
        <f>IF(AND('Riesgos Corrup'!#REF!="Media",'Riesgos Corrup'!#REF!="Catastrófico"),CONCATENATE("R32C",'Riesgos Corrup'!#REF!),"")</f>
        <v>#REF!</v>
      </c>
      <c r="W137" s="97" t="e">
        <f>IF(AND('Riesgos Corrup'!#REF!="Media",'Riesgos Corrup'!#REF!="Catastrófico"),CONCATENATE("R32C",'Riesgos Corrup'!#REF!),"")</f>
        <v>#REF!</v>
      </c>
      <c r="X137" s="98" t="e">
        <f>IF(AND('Riesgos Corrup'!#REF!="Media",'Riesgos Corrup'!#REF!="Catastrófico"),CONCATENATE("R32C",'Riesgos Corrup'!#REF!),"")</f>
        <v>#REF!</v>
      </c>
      <c r="Y137" s="40"/>
      <c r="Z137" s="272"/>
      <c r="AA137" s="273"/>
      <c r="AB137" s="273"/>
      <c r="AC137" s="273"/>
      <c r="AD137" s="273"/>
      <c r="AE137" s="274"/>
      <c r="AF137" s="40"/>
      <c r="AG137" s="40"/>
      <c r="AH137" s="40"/>
      <c r="AI137" s="40"/>
      <c r="AJ137" s="40"/>
      <c r="AK137" s="40"/>
      <c r="AL137" s="40"/>
      <c r="AM137" s="40"/>
      <c r="AN137" s="40"/>
      <c r="AO137" s="40"/>
      <c r="AP137" s="40"/>
      <c r="AQ137" s="40"/>
      <c r="AR137" s="40"/>
      <c r="AS137" s="40"/>
      <c r="AT137" s="40"/>
      <c r="AU137" s="40"/>
      <c r="AV137" s="40"/>
      <c r="AW137" s="40"/>
      <c r="AX137" s="40"/>
      <c r="AY137" s="40"/>
      <c r="AZ137" s="40"/>
      <c r="BA137" s="40"/>
      <c r="BB137" s="40"/>
      <c r="BC137" s="40"/>
      <c r="BD137" s="40"/>
      <c r="BE137" s="40"/>
      <c r="BF137" s="40"/>
      <c r="BG137" s="40"/>
      <c r="BH137" s="40"/>
      <c r="BI137" s="40"/>
    </row>
    <row r="138" spans="1:61" ht="15" customHeight="1" x14ac:dyDescent="0.35">
      <c r="A138" s="40"/>
      <c r="B138" s="252"/>
      <c r="C138" s="253"/>
      <c r="D138" s="254"/>
      <c r="E138" s="227"/>
      <c r="F138" s="222"/>
      <c r="G138" s="222"/>
      <c r="H138" s="222"/>
      <c r="I138" s="222"/>
      <c r="J138" s="102" t="e">
        <f>IF(AND('Riesgos Corrup'!#REF!="Media",'Riesgos Corrup'!#REF!="Moderado"),CONCATENATE("R33C",'Riesgos Corrup'!#REF!),"")</f>
        <v>#REF!</v>
      </c>
      <c r="K138" s="103" t="e">
        <f>IF(AND('Riesgos Corrup'!#REF!="Media",'Riesgos Corrup'!#REF!="Moderado"),CONCATENATE("R33C",'Riesgos Corrup'!#REF!),"")</f>
        <v>#REF!</v>
      </c>
      <c r="L138" s="104" t="e">
        <f>IF(AND('Riesgos Corrup'!#REF!="Media",'Riesgos Corrup'!#REF!="Moderado"),CONCATENATE("R33C",'Riesgos Corrup'!#REF!),"")</f>
        <v>#REF!</v>
      </c>
      <c r="M138" s="102" t="e">
        <f>IF(AND('Riesgos Corrup'!#REF!="Media",'Riesgos Corrup'!#REF!="Moderado"),CONCATENATE("R33C",'Riesgos Corrup'!#REF!),"")</f>
        <v>#REF!</v>
      </c>
      <c r="N138" s="103" t="e">
        <f>IF(AND('Riesgos Corrup'!#REF!="Media",'Riesgos Corrup'!#REF!="Moderado"),CONCATENATE("R33C",'Riesgos Corrup'!#REF!),"")</f>
        <v>#REF!</v>
      </c>
      <c r="O138" s="104" t="e">
        <f>IF(AND('Riesgos Corrup'!#REF!="Media",'Riesgos Corrup'!#REF!="Moderado"),CONCATENATE("R33C",'Riesgos Corrup'!#REF!),"")</f>
        <v>#REF!</v>
      </c>
      <c r="P138" s="102" t="e">
        <f>IF(AND('Riesgos Corrup'!#REF!="Media",'Riesgos Corrup'!#REF!="Moderado"),CONCATENATE("R33C",'Riesgos Corrup'!#REF!),"")</f>
        <v>#REF!</v>
      </c>
      <c r="Q138" s="103" t="e">
        <f>IF(AND('Riesgos Corrup'!#REF!="Media",'Riesgos Corrup'!#REF!="Moderado"),CONCATENATE("R33C",'Riesgos Corrup'!#REF!),"")</f>
        <v>#REF!</v>
      </c>
      <c r="R138" s="104" t="e">
        <f>IF(AND('Riesgos Corrup'!#REF!="Media",'Riesgos Corrup'!#REF!="Moderado"),CONCATENATE("R33C",'Riesgos Corrup'!#REF!),"")</f>
        <v>#REF!</v>
      </c>
      <c r="S138" s="83" t="e">
        <f>IF(AND('Riesgos Corrup'!#REF!="Media",'Riesgos Corrup'!#REF!="Mayor"),CONCATENATE("R33C",'Riesgos Corrup'!#REF!),"")</f>
        <v>#REF!</v>
      </c>
      <c r="T138" s="39" t="e">
        <f>IF(AND('Riesgos Corrup'!#REF!="Media",'Riesgos Corrup'!#REF!="Mayor"),CONCATENATE("R33C",'Riesgos Corrup'!#REF!),"")</f>
        <v>#REF!</v>
      </c>
      <c r="U138" s="84" t="e">
        <f>IF(AND('Riesgos Corrup'!#REF!="Media",'Riesgos Corrup'!#REF!="Mayor"),CONCATENATE("R33C",'Riesgos Corrup'!#REF!),"")</f>
        <v>#REF!</v>
      </c>
      <c r="V138" s="96" t="e">
        <f>IF(AND('Riesgos Corrup'!#REF!="Media",'Riesgos Corrup'!#REF!="Catastrófico"),CONCATENATE("R33C",'Riesgos Corrup'!#REF!),"")</f>
        <v>#REF!</v>
      </c>
      <c r="W138" s="97" t="e">
        <f>IF(AND('Riesgos Corrup'!#REF!="Media",'Riesgos Corrup'!#REF!="Catastrófico"),CONCATENATE("R33C",'Riesgos Corrup'!#REF!),"")</f>
        <v>#REF!</v>
      </c>
      <c r="X138" s="98" t="e">
        <f>IF(AND('Riesgos Corrup'!#REF!="Media",'Riesgos Corrup'!#REF!="Catastrófico"),CONCATENATE("R33C",'Riesgos Corrup'!#REF!),"")</f>
        <v>#REF!</v>
      </c>
      <c r="Y138" s="40"/>
      <c r="Z138" s="272"/>
      <c r="AA138" s="273"/>
      <c r="AB138" s="273"/>
      <c r="AC138" s="273"/>
      <c r="AD138" s="273"/>
      <c r="AE138" s="274"/>
      <c r="AF138" s="40"/>
      <c r="AG138" s="40"/>
      <c r="AH138" s="40"/>
      <c r="AI138" s="40"/>
      <c r="AJ138" s="40"/>
      <c r="AK138" s="40"/>
      <c r="AL138" s="40"/>
      <c r="AM138" s="40"/>
      <c r="AN138" s="40"/>
      <c r="AO138" s="40"/>
      <c r="AP138" s="40"/>
      <c r="AQ138" s="40"/>
      <c r="AR138" s="40"/>
      <c r="AS138" s="40"/>
      <c r="AT138" s="40"/>
      <c r="AU138" s="40"/>
      <c r="AV138" s="40"/>
      <c r="AW138" s="40"/>
      <c r="AX138" s="40"/>
      <c r="AY138" s="40"/>
      <c r="AZ138" s="40"/>
      <c r="BA138" s="40"/>
      <c r="BB138" s="40"/>
      <c r="BC138" s="40"/>
      <c r="BD138" s="40"/>
      <c r="BE138" s="40"/>
      <c r="BF138" s="40"/>
      <c r="BG138" s="40"/>
      <c r="BH138" s="40"/>
      <c r="BI138" s="40"/>
    </row>
    <row r="139" spans="1:61" ht="15" customHeight="1" x14ac:dyDescent="0.35">
      <c r="A139" s="40"/>
      <c r="B139" s="252"/>
      <c r="C139" s="253"/>
      <c r="D139" s="254"/>
      <c r="E139" s="227"/>
      <c r="F139" s="222"/>
      <c r="G139" s="222"/>
      <c r="H139" s="222"/>
      <c r="I139" s="222"/>
      <c r="J139" s="102" t="e">
        <f>IF(AND('Riesgos Corrup'!#REF!="Media",'Riesgos Corrup'!#REF!="Moderado"),CONCATENATE("R34C",'Riesgos Corrup'!#REF!),"")</f>
        <v>#REF!</v>
      </c>
      <c r="K139" s="103" t="e">
        <f>IF(AND('Riesgos Corrup'!#REF!="Media",'Riesgos Corrup'!#REF!="Moderado"),CONCATENATE("R34C",'Riesgos Corrup'!#REF!),"")</f>
        <v>#REF!</v>
      </c>
      <c r="L139" s="104" t="e">
        <f>IF(AND('Riesgos Corrup'!#REF!="Media",'Riesgos Corrup'!#REF!="Moderado"),CONCATENATE("R34C",'Riesgos Corrup'!#REF!),"")</f>
        <v>#REF!</v>
      </c>
      <c r="M139" s="102" t="e">
        <f>IF(AND('Riesgos Corrup'!#REF!="Media",'Riesgos Corrup'!#REF!="Moderado"),CONCATENATE("R34C",'Riesgos Corrup'!#REF!),"")</f>
        <v>#REF!</v>
      </c>
      <c r="N139" s="103" t="e">
        <f>IF(AND('Riesgos Corrup'!#REF!="Media",'Riesgos Corrup'!#REF!="Moderado"),CONCATENATE("R34C",'Riesgos Corrup'!#REF!),"")</f>
        <v>#REF!</v>
      </c>
      <c r="O139" s="104" t="e">
        <f>IF(AND('Riesgos Corrup'!#REF!="Media",'Riesgos Corrup'!#REF!="Moderado"),CONCATENATE("R34C",'Riesgos Corrup'!#REF!),"")</f>
        <v>#REF!</v>
      </c>
      <c r="P139" s="102" t="e">
        <f>IF(AND('Riesgos Corrup'!#REF!="Media",'Riesgos Corrup'!#REF!="Moderado"),CONCATENATE("R34C",'Riesgos Corrup'!#REF!),"")</f>
        <v>#REF!</v>
      </c>
      <c r="Q139" s="103" t="e">
        <f>IF(AND('Riesgos Corrup'!#REF!="Media",'Riesgos Corrup'!#REF!="Moderado"),CONCATENATE("R34C",'Riesgos Corrup'!#REF!),"")</f>
        <v>#REF!</v>
      </c>
      <c r="R139" s="104" t="e">
        <f>IF(AND('Riesgos Corrup'!#REF!="Media",'Riesgos Corrup'!#REF!="Moderado"),CONCATENATE("R34C",'Riesgos Corrup'!#REF!),"")</f>
        <v>#REF!</v>
      </c>
      <c r="S139" s="83" t="e">
        <f>IF(AND('Riesgos Corrup'!#REF!="Media",'Riesgos Corrup'!#REF!="Mayor"),CONCATENATE("R34C",'Riesgos Corrup'!#REF!),"")</f>
        <v>#REF!</v>
      </c>
      <c r="T139" s="39" t="e">
        <f>IF(AND('Riesgos Corrup'!#REF!="Media",'Riesgos Corrup'!#REF!="Mayor"),CONCATENATE("R34C",'Riesgos Corrup'!#REF!),"")</f>
        <v>#REF!</v>
      </c>
      <c r="U139" s="84" t="e">
        <f>IF(AND('Riesgos Corrup'!#REF!="Media",'Riesgos Corrup'!#REF!="Mayor"),CONCATENATE("R34C",'Riesgos Corrup'!#REF!),"")</f>
        <v>#REF!</v>
      </c>
      <c r="V139" s="96" t="e">
        <f>IF(AND('Riesgos Corrup'!#REF!="Media",'Riesgos Corrup'!#REF!="Catastrófico"),CONCATENATE("R34C",'Riesgos Corrup'!#REF!),"")</f>
        <v>#REF!</v>
      </c>
      <c r="W139" s="97" t="e">
        <f>IF(AND('Riesgos Corrup'!#REF!="Media",'Riesgos Corrup'!#REF!="Catastrófico"),CONCATENATE("R34C",'Riesgos Corrup'!#REF!),"")</f>
        <v>#REF!</v>
      </c>
      <c r="X139" s="98" t="e">
        <f>IF(AND('Riesgos Corrup'!#REF!="Media",'Riesgos Corrup'!#REF!="Catastrófico"),CONCATENATE("R34C",'Riesgos Corrup'!#REF!),"")</f>
        <v>#REF!</v>
      </c>
      <c r="Y139" s="40"/>
      <c r="Z139" s="272"/>
      <c r="AA139" s="273"/>
      <c r="AB139" s="273"/>
      <c r="AC139" s="273"/>
      <c r="AD139" s="273"/>
      <c r="AE139" s="274"/>
      <c r="AF139" s="40"/>
      <c r="AG139" s="40"/>
      <c r="AH139" s="40"/>
      <c r="AI139" s="40"/>
      <c r="AJ139" s="40"/>
      <c r="AK139" s="40"/>
      <c r="AL139" s="40"/>
      <c r="AM139" s="40"/>
      <c r="AN139" s="40"/>
      <c r="AO139" s="40"/>
      <c r="AP139" s="40"/>
      <c r="AQ139" s="40"/>
      <c r="AR139" s="40"/>
      <c r="AS139" s="40"/>
      <c r="AT139" s="40"/>
      <c r="AU139" s="40"/>
      <c r="AV139" s="40"/>
      <c r="AW139" s="40"/>
      <c r="AX139" s="40"/>
      <c r="AY139" s="40"/>
      <c r="AZ139" s="40"/>
      <c r="BA139" s="40"/>
      <c r="BB139" s="40"/>
      <c r="BC139" s="40"/>
      <c r="BD139" s="40"/>
      <c r="BE139" s="40"/>
      <c r="BF139" s="40"/>
      <c r="BG139" s="40"/>
      <c r="BH139" s="40"/>
      <c r="BI139" s="40"/>
    </row>
    <row r="140" spans="1:61" ht="15" customHeight="1" x14ac:dyDescent="0.35">
      <c r="A140" s="40"/>
      <c r="B140" s="252"/>
      <c r="C140" s="253"/>
      <c r="D140" s="254"/>
      <c r="E140" s="227"/>
      <c r="F140" s="222"/>
      <c r="G140" s="222"/>
      <c r="H140" s="222"/>
      <c r="I140" s="222"/>
      <c r="J140" s="102" t="e">
        <f>IF(AND('Riesgos Corrup'!#REF!="Media",'Riesgos Corrup'!#REF!="Moderado"),CONCATENATE("R35C",'Riesgos Corrup'!#REF!),"")</f>
        <v>#REF!</v>
      </c>
      <c r="K140" s="103" t="e">
        <f>IF(AND('Riesgos Corrup'!#REF!="Media",'Riesgos Corrup'!#REF!="Moderado"),CONCATENATE("R35C",'Riesgos Corrup'!#REF!),"")</f>
        <v>#REF!</v>
      </c>
      <c r="L140" s="104" t="e">
        <f>IF(AND('Riesgos Corrup'!#REF!="Media",'Riesgos Corrup'!#REF!="Moderado"),CONCATENATE("R35C",'Riesgos Corrup'!#REF!),"")</f>
        <v>#REF!</v>
      </c>
      <c r="M140" s="102" t="e">
        <f>IF(AND('Riesgos Corrup'!#REF!="Media",'Riesgos Corrup'!#REF!="Moderado"),CONCATENATE("R35C",'Riesgos Corrup'!#REF!),"")</f>
        <v>#REF!</v>
      </c>
      <c r="N140" s="103" t="e">
        <f>IF(AND('Riesgos Corrup'!#REF!="Media",'Riesgos Corrup'!#REF!="Moderado"),CONCATENATE("R35C",'Riesgos Corrup'!#REF!),"")</f>
        <v>#REF!</v>
      </c>
      <c r="O140" s="104" t="e">
        <f>IF(AND('Riesgos Corrup'!#REF!="Media",'Riesgos Corrup'!#REF!="Moderado"),CONCATENATE("R35C",'Riesgos Corrup'!#REF!),"")</f>
        <v>#REF!</v>
      </c>
      <c r="P140" s="102" t="e">
        <f>IF(AND('Riesgos Corrup'!#REF!="Media",'Riesgos Corrup'!#REF!="Moderado"),CONCATENATE("R35C",'Riesgos Corrup'!#REF!),"")</f>
        <v>#REF!</v>
      </c>
      <c r="Q140" s="103" t="e">
        <f>IF(AND('Riesgos Corrup'!#REF!="Media",'Riesgos Corrup'!#REF!="Moderado"),CONCATENATE("R35C",'Riesgos Corrup'!#REF!),"")</f>
        <v>#REF!</v>
      </c>
      <c r="R140" s="104" t="e">
        <f>IF(AND('Riesgos Corrup'!#REF!="Media",'Riesgos Corrup'!#REF!="Moderado"),CONCATENATE("R35C",'Riesgos Corrup'!#REF!),"")</f>
        <v>#REF!</v>
      </c>
      <c r="S140" s="83" t="e">
        <f>IF(AND('Riesgos Corrup'!#REF!="Media",'Riesgos Corrup'!#REF!="Mayor"),CONCATENATE("R35C",'Riesgos Corrup'!#REF!),"")</f>
        <v>#REF!</v>
      </c>
      <c r="T140" s="39" t="e">
        <f>IF(AND('Riesgos Corrup'!#REF!="Media",'Riesgos Corrup'!#REF!="Mayor"),CONCATENATE("R35C",'Riesgos Corrup'!#REF!),"")</f>
        <v>#REF!</v>
      </c>
      <c r="U140" s="84" t="e">
        <f>IF(AND('Riesgos Corrup'!#REF!="Media",'Riesgos Corrup'!#REF!="Mayor"),CONCATENATE("R35C",'Riesgos Corrup'!#REF!),"")</f>
        <v>#REF!</v>
      </c>
      <c r="V140" s="96" t="e">
        <f>IF(AND('Riesgos Corrup'!#REF!="Media",'Riesgos Corrup'!#REF!="Catastrófico"),CONCATENATE("R35C",'Riesgos Corrup'!#REF!),"")</f>
        <v>#REF!</v>
      </c>
      <c r="W140" s="97" t="e">
        <f>IF(AND('Riesgos Corrup'!#REF!="Media",'Riesgos Corrup'!#REF!="Catastrófico"),CONCATENATE("R35C",'Riesgos Corrup'!#REF!),"")</f>
        <v>#REF!</v>
      </c>
      <c r="X140" s="98" t="e">
        <f>IF(AND('Riesgos Corrup'!#REF!="Media",'Riesgos Corrup'!#REF!="Catastrófico"),CONCATENATE("R35C",'Riesgos Corrup'!#REF!),"")</f>
        <v>#REF!</v>
      </c>
      <c r="Y140" s="40"/>
      <c r="Z140" s="272"/>
      <c r="AA140" s="273"/>
      <c r="AB140" s="273"/>
      <c r="AC140" s="273"/>
      <c r="AD140" s="273"/>
      <c r="AE140" s="274"/>
      <c r="AF140" s="40"/>
      <c r="AG140" s="40"/>
      <c r="AH140" s="40"/>
      <c r="AI140" s="40"/>
      <c r="AJ140" s="40"/>
      <c r="AK140" s="40"/>
      <c r="AL140" s="40"/>
      <c r="AM140" s="40"/>
      <c r="AN140" s="40"/>
      <c r="AO140" s="40"/>
      <c r="AP140" s="40"/>
      <c r="AQ140" s="40"/>
      <c r="AR140" s="40"/>
      <c r="AS140" s="40"/>
      <c r="AT140" s="40"/>
      <c r="AU140" s="40"/>
      <c r="AV140" s="40"/>
      <c r="AW140" s="40"/>
      <c r="AX140" s="40"/>
      <c r="AY140" s="40"/>
      <c r="AZ140" s="40"/>
      <c r="BA140" s="40"/>
      <c r="BB140" s="40"/>
      <c r="BC140" s="40"/>
      <c r="BD140" s="40"/>
      <c r="BE140" s="40"/>
      <c r="BF140" s="40"/>
      <c r="BG140" s="40"/>
      <c r="BH140" s="40"/>
      <c r="BI140" s="40"/>
    </row>
    <row r="141" spans="1:61" ht="15" customHeight="1" x14ac:dyDescent="0.35">
      <c r="A141" s="40"/>
      <c r="B141" s="252"/>
      <c r="C141" s="253"/>
      <c r="D141" s="254"/>
      <c r="E141" s="227"/>
      <c r="F141" s="222"/>
      <c r="G141" s="222"/>
      <c r="H141" s="222"/>
      <c r="I141" s="222"/>
      <c r="J141" s="102" t="e">
        <f>IF(AND('Riesgos Corrup'!#REF!="Media",'Riesgos Corrup'!#REF!="Moderado"),CONCATENATE("R36C",'Riesgos Corrup'!#REF!),"")</f>
        <v>#REF!</v>
      </c>
      <c r="K141" s="103" t="e">
        <f>IF(AND('Riesgos Corrup'!#REF!="Media",'Riesgos Corrup'!#REF!="Moderado"),CONCATENATE("R36C",'Riesgos Corrup'!#REF!),"")</f>
        <v>#REF!</v>
      </c>
      <c r="L141" s="104" t="e">
        <f>IF(AND('Riesgos Corrup'!#REF!="Media",'Riesgos Corrup'!#REF!="Moderado"),CONCATENATE("R36C",'Riesgos Corrup'!#REF!),"")</f>
        <v>#REF!</v>
      </c>
      <c r="M141" s="102" t="e">
        <f>IF(AND('Riesgos Corrup'!#REF!="Media",'Riesgos Corrup'!#REF!="Moderado"),CONCATENATE("R36C",'Riesgos Corrup'!#REF!),"")</f>
        <v>#REF!</v>
      </c>
      <c r="N141" s="103" t="e">
        <f>IF(AND('Riesgos Corrup'!#REF!="Media",'Riesgos Corrup'!#REF!="Moderado"),CONCATENATE("R36C",'Riesgos Corrup'!#REF!),"")</f>
        <v>#REF!</v>
      </c>
      <c r="O141" s="104" t="e">
        <f>IF(AND('Riesgos Corrup'!#REF!="Media",'Riesgos Corrup'!#REF!="Moderado"),CONCATENATE("R36C",'Riesgos Corrup'!#REF!),"")</f>
        <v>#REF!</v>
      </c>
      <c r="P141" s="102" t="e">
        <f>IF(AND('Riesgos Corrup'!#REF!="Media",'Riesgos Corrup'!#REF!="Moderado"),CONCATENATE("R36C",'Riesgos Corrup'!#REF!),"")</f>
        <v>#REF!</v>
      </c>
      <c r="Q141" s="103" t="e">
        <f>IF(AND('Riesgos Corrup'!#REF!="Media",'Riesgos Corrup'!#REF!="Moderado"),CONCATENATE("R36C",'Riesgos Corrup'!#REF!),"")</f>
        <v>#REF!</v>
      </c>
      <c r="R141" s="104" t="e">
        <f>IF(AND('Riesgos Corrup'!#REF!="Media",'Riesgos Corrup'!#REF!="Moderado"),CONCATENATE("R36C",'Riesgos Corrup'!#REF!),"")</f>
        <v>#REF!</v>
      </c>
      <c r="S141" s="83" t="e">
        <f>IF(AND('Riesgos Corrup'!#REF!="Media",'Riesgos Corrup'!#REF!="Mayor"),CONCATENATE("R36C",'Riesgos Corrup'!#REF!),"")</f>
        <v>#REF!</v>
      </c>
      <c r="T141" s="39" t="e">
        <f>IF(AND('Riesgos Corrup'!#REF!="Media",'Riesgos Corrup'!#REF!="Mayor"),CONCATENATE("R36C",'Riesgos Corrup'!#REF!),"")</f>
        <v>#REF!</v>
      </c>
      <c r="U141" s="84" t="e">
        <f>IF(AND('Riesgos Corrup'!#REF!="Media",'Riesgos Corrup'!#REF!="Mayor"),CONCATENATE("R36C",'Riesgos Corrup'!#REF!),"")</f>
        <v>#REF!</v>
      </c>
      <c r="V141" s="96" t="e">
        <f>IF(AND('Riesgos Corrup'!#REF!="Media",'Riesgos Corrup'!#REF!="Catastrófico"),CONCATENATE("R36C",'Riesgos Corrup'!#REF!),"")</f>
        <v>#REF!</v>
      </c>
      <c r="W141" s="97" t="e">
        <f>IF(AND('Riesgos Corrup'!#REF!="Media",'Riesgos Corrup'!#REF!="Catastrófico"),CONCATENATE("R36C",'Riesgos Corrup'!#REF!),"")</f>
        <v>#REF!</v>
      </c>
      <c r="X141" s="98" t="e">
        <f>IF(AND('Riesgos Corrup'!#REF!="Media",'Riesgos Corrup'!#REF!="Catastrófico"),CONCATENATE("R36C",'Riesgos Corrup'!#REF!),"")</f>
        <v>#REF!</v>
      </c>
      <c r="Y141" s="40"/>
      <c r="Z141" s="272"/>
      <c r="AA141" s="273"/>
      <c r="AB141" s="273"/>
      <c r="AC141" s="273"/>
      <c r="AD141" s="273"/>
      <c r="AE141" s="274"/>
      <c r="AF141" s="40"/>
      <c r="AG141" s="40"/>
      <c r="AH141" s="40"/>
      <c r="AI141" s="40"/>
      <c r="AJ141" s="40"/>
      <c r="AK141" s="40"/>
      <c r="AL141" s="40"/>
      <c r="AM141" s="40"/>
      <c r="AN141" s="40"/>
      <c r="AO141" s="40"/>
      <c r="AP141" s="40"/>
      <c r="AQ141" s="40"/>
      <c r="AR141" s="40"/>
      <c r="AS141" s="40"/>
      <c r="AT141" s="40"/>
      <c r="AU141" s="40"/>
      <c r="AV141" s="40"/>
      <c r="AW141" s="40"/>
      <c r="AX141" s="40"/>
      <c r="AY141" s="40"/>
      <c r="AZ141" s="40"/>
      <c r="BA141" s="40"/>
      <c r="BB141" s="40"/>
      <c r="BC141" s="40"/>
      <c r="BD141" s="40"/>
      <c r="BE141" s="40"/>
      <c r="BF141" s="40"/>
      <c r="BG141" s="40"/>
      <c r="BH141" s="40"/>
      <c r="BI141" s="40"/>
    </row>
    <row r="142" spans="1:61" ht="15" customHeight="1" x14ac:dyDescent="0.35">
      <c r="A142" s="40"/>
      <c r="B142" s="252"/>
      <c r="C142" s="253"/>
      <c r="D142" s="254"/>
      <c r="E142" s="227"/>
      <c r="F142" s="222"/>
      <c r="G142" s="222"/>
      <c r="H142" s="222"/>
      <c r="I142" s="222"/>
      <c r="J142" s="102" t="str">
        <f ca="1">IF(AND('Riesgos Corrup'!$AB$37="Media",'Riesgos Corrup'!$AD$37="Moderado"),CONCATENATE("R37C",'Riesgos Corrup'!$R$37),"")</f>
        <v>R37C1</v>
      </c>
      <c r="K142" s="103" t="str">
        <f>IF(AND('Riesgos Corrup'!$AB$38="Media",'Riesgos Corrup'!$AD$38="Moderado"),CONCATENATE("R37C",'Riesgos Corrup'!$R$38),"")</f>
        <v/>
      </c>
      <c r="L142" s="104" t="str">
        <f>IF(AND('Riesgos Corrup'!$AB$39="Media",'Riesgos Corrup'!$AD$39="Moderado"),CONCATENATE("R37C",'Riesgos Corrup'!$R$39),"")</f>
        <v/>
      </c>
      <c r="M142" s="102" t="str">
        <f ca="1">IF(AND('Riesgos Corrup'!$AB$37="Media",'Riesgos Corrup'!$AD$37="Moderado"),CONCATENATE("R37C",'Riesgos Corrup'!$R$37),"")</f>
        <v>R37C1</v>
      </c>
      <c r="N142" s="103" t="str">
        <f>IF(AND('Riesgos Corrup'!$AB$38="Media",'Riesgos Corrup'!$AD$38="Moderado"),CONCATENATE("R37C",'Riesgos Corrup'!$R$38),"")</f>
        <v/>
      </c>
      <c r="O142" s="104" t="str">
        <f>IF(AND('Riesgos Corrup'!$AB$39="Media",'Riesgos Corrup'!$AD$39="Moderado"),CONCATENATE("R37C",'Riesgos Corrup'!$R$39),"")</f>
        <v/>
      </c>
      <c r="P142" s="102" t="str">
        <f ca="1">IF(AND('Riesgos Corrup'!$AB$37="Media",'Riesgos Corrup'!$AD$37="Moderado"),CONCATENATE("R37C",'Riesgos Corrup'!$R$37),"")</f>
        <v>R37C1</v>
      </c>
      <c r="Q142" s="103" t="str">
        <f>IF(AND('Riesgos Corrup'!$AB$38="Media",'Riesgos Corrup'!$AD$38="Moderado"),CONCATENATE("R37C",'Riesgos Corrup'!$R$38),"")</f>
        <v/>
      </c>
      <c r="R142" s="104" t="str">
        <f>IF(AND('Riesgos Corrup'!$AB$39="Media",'Riesgos Corrup'!$AD$39="Moderado"),CONCATENATE("R37C",'Riesgos Corrup'!$R$39),"")</f>
        <v/>
      </c>
      <c r="S142" s="83" t="str">
        <f ca="1">IF(AND('Riesgos Corrup'!$AB$37="Media",'Riesgos Corrup'!$AD$37="Mayor"),CONCATENATE("R37C",'Riesgos Corrup'!$R$37),"")</f>
        <v/>
      </c>
      <c r="T142" s="39" t="str">
        <f>IF(AND('Riesgos Corrup'!$AB$38="Media",'Riesgos Corrup'!$AD$38="Mayor"),CONCATENATE("R37C",'Riesgos Corrup'!$R$38),"")</f>
        <v/>
      </c>
      <c r="U142" s="84" t="str">
        <f>IF(AND('Riesgos Corrup'!$AB$39="Media",'Riesgos Corrup'!$AD$39="Mayor"),CONCATENATE("R37C",'Riesgos Corrup'!$R$39),"")</f>
        <v/>
      </c>
      <c r="V142" s="96" t="str">
        <f ca="1">IF(AND('Riesgos Corrup'!$AB$37="Media",'Riesgos Corrup'!$AD$37="Catastrófico"),CONCATENATE("R37C",'Riesgos Corrup'!$R$37),"")</f>
        <v/>
      </c>
      <c r="W142" s="97" t="str">
        <f>IF(AND('Riesgos Corrup'!$AB$38="Media",'Riesgos Corrup'!$AD$38="Catastrófico"),CONCATENATE("R37C",'Riesgos Corrup'!$R$38),"")</f>
        <v/>
      </c>
      <c r="X142" s="98" t="str">
        <f>IF(AND('Riesgos Corrup'!$AB$39="Media",'Riesgos Corrup'!$AD$39="Catastrófico"),CONCATENATE("R37C",'Riesgos Corrup'!$R$39),"")</f>
        <v/>
      </c>
      <c r="Y142" s="40"/>
      <c r="Z142" s="272"/>
      <c r="AA142" s="273"/>
      <c r="AB142" s="273"/>
      <c r="AC142" s="273"/>
      <c r="AD142" s="273"/>
      <c r="AE142" s="274"/>
      <c r="AF142" s="40"/>
      <c r="AG142" s="40"/>
      <c r="AH142" s="40"/>
      <c r="AI142" s="40"/>
      <c r="AJ142" s="40"/>
      <c r="AK142" s="40"/>
      <c r="AL142" s="40"/>
      <c r="AM142" s="40"/>
      <c r="AN142" s="40"/>
      <c r="AO142" s="40"/>
      <c r="AP142" s="40"/>
      <c r="AQ142" s="40"/>
      <c r="AR142" s="40"/>
      <c r="AS142" s="40"/>
      <c r="AT142" s="40"/>
      <c r="AU142" s="40"/>
      <c r="AV142" s="40"/>
      <c r="AW142" s="40"/>
      <c r="AX142" s="40"/>
      <c r="AY142" s="40"/>
      <c r="AZ142" s="40"/>
      <c r="BA142" s="40"/>
      <c r="BB142" s="40"/>
      <c r="BC142" s="40"/>
      <c r="BD142" s="40"/>
      <c r="BE142" s="40"/>
      <c r="BF142" s="40"/>
      <c r="BG142" s="40"/>
      <c r="BH142" s="40"/>
      <c r="BI142" s="40"/>
    </row>
    <row r="143" spans="1:61" ht="15" customHeight="1" x14ac:dyDescent="0.35">
      <c r="A143" s="40"/>
      <c r="B143" s="252"/>
      <c r="C143" s="253"/>
      <c r="D143" s="254"/>
      <c r="E143" s="227"/>
      <c r="F143" s="222"/>
      <c r="G143" s="222"/>
      <c r="H143" s="222"/>
      <c r="I143" s="222"/>
      <c r="J143" s="102" t="e">
        <f>IF(AND('Riesgos Corrup'!#REF!="Media",'Riesgos Corrup'!#REF!="Moderado"),CONCATENATE("R39C",'Riesgos Corrup'!#REF!),"")</f>
        <v>#REF!</v>
      </c>
      <c r="K143" s="103" t="e">
        <f>IF(AND('Riesgos Corrup'!#REF!="Media",'Riesgos Corrup'!#REF!="Moderado"),CONCATENATE("R38C",'Riesgos Corrup'!#REF!),"")</f>
        <v>#REF!</v>
      </c>
      <c r="L143" s="104" t="e">
        <f>IF(AND('Riesgos Corrup'!#REF!="Media",'Riesgos Corrup'!#REF!="Moderado"),CONCATENATE("R38C",'Riesgos Corrup'!#REF!),"")</f>
        <v>#REF!</v>
      </c>
      <c r="M143" s="102" t="e">
        <f>IF(AND('Riesgos Corrup'!#REF!="Media",'Riesgos Corrup'!#REF!="Moderado"),CONCATENATE("R39C",'Riesgos Corrup'!#REF!),"")</f>
        <v>#REF!</v>
      </c>
      <c r="N143" s="103" t="e">
        <f>IF(AND('Riesgos Corrup'!#REF!="Media",'Riesgos Corrup'!#REF!="Moderado"),CONCATENATE("R38C",'Riesgos Corrup'!#REF!),"")</f>
        <v>#REF!</v>
      </c>
      <c r="O143" s="104" t="e">
        <f>IF(AND('Riesgos Corrup'!#REF!="Media",'Riesgos Corrup'!#REF!="Moderado"),CONCATENATE("R38C",'Riesgos Corrup'!#REF!),"")</f>
        <v>#REF!</v>
      </c>
      <c r="P143" s="102" t="e">
        <f>IF(AND('Riesgos Corrup'!#REF!="Media",'Riesgos Corrup'!#REF!="Moderado"),CONCATENATE("R39C",'Riesgos Corrup'!#REF!),"")</f>
        <v>#REF!</v>
      </c>
      <c r="Q143" s="103" t="e">
        <f>IF(AND('Riesgos Corrup'!#REF!="Media",'Riesgos Corrup'!#REF!="Moderado"),CONCATENATE("R38C",'Riesgos Corrup'!#REF!),"")</f>
        <v>#REF!</v>
      </c>
      <c r="R143" s="104" t="e">
        <f>IF(AND('Riesgos Corrup'!#REF!="Media",'Riesgos Corrup'!#REF!="Moderado"),CONCATENATE("R38C",'Riesgos Corrup'!#REF!),"")</f>
        <v>#REF!</v>
      </c>
      <c r="S143" s="83" t="e">
        <f>IF(AND('Riesgos Corrup'!#REF!="Media",'Riesgos Corrup'!#REF!="Mayor"),CONCATENATE("R39C",'Riesgos Corrup'!#REF!),"")</f>
        <v>#REF!</v>
      </c>
      <c r="T143" s="39" t="e">
        <f>IF(AND('Riesgos Corrup'!#REF!="Media",'Riesgos Corrup'!#REF!="Mayor"),CONCATENATE("R38C",'Riesgos Corrup'!#REF!),"")</f>
        <v>#REF!</v>
      </c>
      <c r="U143" s="84" t="e">
        <f>IF(AND('Riesgos Corrup'!#REF!="Media",'Riesgos Corrup'!#REF!="Mayor"),CONCATENATE("R38C",'Riesgos Corrup'!#REF!),"")</f>
        <v>#REF!</v>
      </c>
      <c r="V143" s="96" t="e">
        <f>IF(AND('Riesgos Corrup'!#REF!="Media",'Riesgos Corrup'!#REF!="Catastrófico"),CONCATENATE("R39C",'Riesgos Corrup'!#REF!),"")</f>
        <v>#REF!</v>
      </c>
      <c r="W143" s="97" t="e">
        <f>IF(AND('Riesgos Corrup'!#REF!="Media",'Riesgos Corrup'!#REF!="Catastrófico"),CONCATENATE("R38C",'Riesgos Corrup'!#REF!),"")</f>
        <v>#REF!</v>
      </c>
      <c r="X143" s="98" t="e">
        <f>IF(AND('Riesgos Corrup'!#REF!="Media",'Riesgos Corrup'!#REF!="Catastrófico"),CONCATENATE("R38C",'Riesgos Corrup'!#REF!),"")</f>
        <v>#REF!</v>
      </c>
      <c r="Y143" s="40"/>
      <c r="Z143" s="272"/>
      <c r="AA143" s="273"/>
      <c r="AB143" s="273"/>
      <c r="AC143" s="273"/>
      <c r="AD143" s="273"/>
      <c r="AE143" s="274"/>
      <c r="AF143" s="40"/>
      <c r="AG143" s="40"/>
      <c r="AH143" s="40"/>
      <c r="AI143" s="40"/>
      <c r="AJ143" s="40"/>
      <c r="AK143" s="40"/>
      <c r="AL143" s="40"/>
      <c r="AM143" s="40"/>
      <c r="AN143" s="40"/>
      <c r="AO143" s="40"/>
      <c r="AP143" s="40"/>
      <c r="AQ143" s="40"/>
      <c r="AR143" s="40"/>
      <c r="AS143" s="40"/>
      <c r="AT143" s="40"/>
      <c r="AU143" s="40"/>
      <c r="AV143" s="40"/>
      <c r="AW143" s="40"/>
      <c r="AX143" s="40"/>
      <c r="AY143" s="40"/>
      <c r="AZ143" s="40"/>
      <c r="BA143" s="40"/>
      <c r="BB143" s="40"/>
      <c r="BC143" s="40"/>
      <c r="BD143" s="40"/>
      <c r="BE143" s="40"/>
      <c r="BF143" s="40"/>
      <c r="BG143" s="40"/>
      <c r="BH143" s="40"/>
      <c r="BI143" s="40"/>
    </row>
    <row r="144" spans="1:61" ht="15" customHeight="1" x14ac:dyDescent="0.35">
      <c r="A144" s="40"/>
      <c r="B144" s="252"/>
      <c r="C144" s="253"/>
      <c r="D144" s="254"/>
      <c r="E144" s="227"/>
      <c r="F144" s="222"/>
      <c r="G144" s="222"/>
      <c r="H144" s="222"/>
      <c r="I144" s="222"/>
      <c r="J144" s="102" t="e">
        <f>IF(AND('Riesgos Corrup'!#REF!="Media",'Riesgos Corrup'!#REF!="Moderado"),CONCATENATE("R40C",'Riesgos Corrup'!#REF!),"")</f>
        <v>#REF!</v>
      </c>
      <c r="K144" s="103" t="e">
        <f>IF(AND('Riesgos Corrup'!#REF!="Media",'Riesgos Corrup'!#REF!="Moderado"),CONCATENATE("R39C",'Riesgos Corrup'!#REF!),"")</f>
        <v>#REF!</v>
      </c>
      <c r="L144" s="104" t="e">
        <f>IF(AND('Riesgos Corrup'!#REF!="Media",'Riesgos Corrup'!#REF!="Moderado"),CONCATENATE("R39C",'Riesgos Corrup'!#REF!),"")</f>
        <v>#REF!</v>
      </c>
      <c r="M144" s="102" t="e">
        <f>IF(AND('Riesgos Corrup'!#REF!="Media",'Riesgos Corrup'!#REF!="Moderado"),CONCATENATE("R40C",'Riesgos Corrup'!#REF!),"")</f>
        <v>#REF!</v>
      </c>
      <c r="N144" s="103" t="e">
        <f>IF(AND('Riesgos Corrup'!#REF!="Media",'Riesgos Corrup'!#REF!="Moderado"),CONCATENATE("R39C",'Riesgos Corrup'!#REF!),"")</f>
        <v>#REF!</v>
      </c>
      <c r="O144" s="104" t="e">
        <f>IF(AND('Riesgos Corrup'!#REF!="Media",'Riesgos Corrup'!#REF!="Moderado"),CONCATENATE("R39C",'Riesgos Corrup'!#REF!),"")</f>
        <v>#REF!</v>
      </c>
      <c r="P144" s="102" t="e">
        <f>IF(AND('Riesgos Corrup'!#REF!="Media",'Riesgos Corrup'!#REF!="Moderado"),CONCATENATE("R40C",'Riesgos Corrup'!#REF!),"")</f>
        <v>#REF!</v>
      </c>
      <c r="Q144" s="103" t="e">
        <f>IF(AND('Riesgos Corrup'!#REF!="Media",'Riesgos Corrup'!#REF!="Moderado"),CONCATENATE("R39C",'Riesgos Corrup'!#REF!),"")</f>
        <v>#REF!</v>
      </c>
      <c r="R144" s="104" t="e">
        <f>IF(AND('Riesgos Corrup'!#REF!="Media",'Riesgos Corrup'!#REF!="Moderado"),CONCATENATE("R39C",'Riesgos Corrup'!#REF!),"")</f>
        <v>#REF!</v>
      </c>
      <c r="S144" s="83" t="e">
        <f>IF(AND('Riesgos Corrup'!#REF!="Media",'Riesgos Corrup'!#REF!="Mayor"),CONCATENATE("R40C",'Riesgos Corrup'!#REF!),"")</f>
        <v>#REF!</v>
      </c>
      <c r="T144" s="39" t="e">
        <f>IF(AND('Riesgos Corrup'!#REF!="Media",'Riesgos Corrup'!#REF!="Mayor"),CONCATENATE("R39C",'Riesgos Corrup'!#REF!),"")</f>
        <v>#REF!</v>
      </c>
      <c r="U144" s="84" t="e">
        <f>IF(AND('Riesgos Corrup'!#REF!="Media",'Riesgos Corrup'!#REF!="Mayor"),CONCATENATE("R39C",'Riesgos Corrup'!#REF!),"")</f>
        <v>#REF!</v>
      </c>
      <c r="V144" s="96" t="e">
        <f>IF(AND('Riesgos Corrup'!#REF!="Media",'Riesgos Corrup'!#REF!="Catastrófico"),CONCATENATE("R40C",'Riesgos Corrup'!#REF!),"")</f>
        <v>#REF!</v>
      </c>
      <c r="W144" s="97" t="e">
        <f>IF(AND('Riesgos Corrup'!#REF!="Media",'Riesgos Corrup'!#REF!="Catastrófico"),CONCATENATE("R39C",'Riesgos Corrup'!#REF!),"")</f>
        <v>#REF!</v>
      </c>
      <c r="X144" s="98" t="e">
        <f>IF(AND('Riesgos Corrup'!#REF!="Media",'Riesgos Corrup'!#REF!="Catastrófico"),CONCATENATE("R39C",'Riesgos Corrup'!#REF!),"")</f>
        <v>#REF!</v>
      </c>
      <c r="Y144" s="40"/>
      <c r="Z144" s="272"/>
      <c r="AA144" s="273"/>
      <c r="AB144" s="273"/>
      <c r="AC144" s="273"/>
      <c r="AD144" s="273"/>
      <c r="AE144" s="274"/>
      <c r="AF144" s="40"/>
      <c r="AG144" s="40"/>
      <c r="AH144" s="40"/>
      <c r="AI144" s="40"/>
      <c r="AJ144" s="40"/>
      <c r="AK144" s="40"/>
      <c r="AL144" s="40"/>
      <c r="AM144" s="40"/>
      <c r="AN144" s="40"/>
      <c r="AO144" s="40"/>
      <c r="AP144" s="40"/>
      <c r="AQ144" s="40"/>
      <c r="AR144" s="40"/>
      <c r="AS144" s="40"/>
      <c r="AT144" s="40"/>
      <c r="AU144" s="40"/>
      <c r="AV144" s="40"/>
      <c r="AW144" s="40"/>
      <c r="AX144" s="40"/>
      <c r="AY144" s="40"/>
      <c r="AZ144" s="40"/>
      <c r="BA144" s="40"/>
      <c r="BB144" s="40"/>
      <c r="BC144" s="40"/>
      <c r="BD144" s="40"/>
      <c r="BE144" s="40"/>
      <c r="BF144" s="40"/>
      <c r="BG144" s="40"/>
      <c r="BH144" s="40"/>
      <c r="BI144" s="40"/>
    </row>
    <row r="145" spans="1:61" ht="15" customHeight="1" x14ac:dyDescent="0.35">
      <c r="A145" s="40"/>
      <c r="B145" s="252"/>
      <c r="C145" s="253"/>
      <c r="D145" s="254"/>
      <c r="E145" s="227"/>
      <c r="F145" s="222"/>
      <c r="G145" s="222"/>
      <c r="H145" s="222"/>
      <c r="I145" s="222"/>
      <c r="J145" s="102" t="e">
        <f>IF(AND('Riesgos Corrup'!#REF!="Media",'Riesgos Corrup'!#REF!="Moderado"),CONCATENATE("R41C",'Riesgos Corrup'!#REF!),"")</f>
        <v>#REF!</v>
      </c>
      <c r="K145" s="103" t="e">
        <f>IF(AND('Riesgos Corrup'!#REF!="Media",'Riesgos Corrup'!#REF!="Moderado"),CONCATENATE("R40C",'Riesgos Corrup'!#REF!),"")</f>
        <v>#REF!</v>
      </c>
      <c r="L145" s="104" t="e">
        <f>IF(AND('Riesgos Corrup'!#REF!="Media",'Riesgos Corrup'!#REF!="Moderado"),CONCATENATE("R40C",'Riesgos Corrup'!#REF!),"")</f>
        <v>#REF!</v>
      </c>
      <c r="M145" s="102" t="e">
        <f>IF(AND('Riesgos Corrup'!#REF!="Media",'Riesgos Corrup'!#REF!="Moderado"),CONCATENATE("R41C",'Riesgos Corrup'!#REF!),"")</f>
        <v>#REF!</v>
      </c>
      <c r="N145" s="103" t="e">
        <f>IF(AND('Riesgos Corrup'!#REF!="Media",'Riesgos Corrup'!#REF!="Moderado"),CONCATENATE("R40C",'Riesgos Corrup'!#REF!),"")</f>
        <v>#REF!</v>
      </c>
      <c r="O145" s="104" t="e">
        <f>IF(AND('Riesgos Corrup'!#REF!="Media",'Riesgos Corrup'!#REF!="Moderado"),CONCATENATE("R40C",'Riesgos Corrup'!#REF!),"")</f>
        <v>#REF!</v>
      </c>
      <c r="P145" s="102" t="e">
        <f>IF(AND('Riesgos Corrup'!#REF!="Media",'Riesgos Corrup'!#REF!="Moderado"),CONCATENATE("R41C",'Riesgos Corrup'!#REF!),"")</f>
        <v>#REF!</v>
      </c>
      <c r="Q145" s="103" t="e">
        <f>IF(AND('Riesgos Corrup'!#REF!="Media",'Riesgos Corrup'!#REF!="Moderado"),CONCATENATE("R40C",'Riesgos Corrup'!#REF!),"")</f>
        <v>#REF!</v>
      </c>
      <c r="R145" s="104" t="e">
        <f>IF(AND('Riesgos Corrup'!#REF!="Media",'Riesgos Corrup'!#REF!="Moderado"),CONCATENATE("R40C",'Riesgos Corrup'!#REF!),"")</f>
        <v>#REF!</v>
      </c>
      <c r="S145" s="83" t="e">
        <f>IF(AND('Riesgos Corrup'!#REF!="Media",'Riesgos Corrup'!#REF!="Mayor"),CONCATENATE("R41C",'Riesgos Corrup'!#REF!),"")</f>
        <v>#REF!</v>
      </c>
      <c r="T145" s="39" t="e">
        <f>IF(AND('Riesgos Corrup'!#REF!="Media",'Riesgos Corrup'!#REF!="Mayor"),CONCATENATE("R40C",'Riesgos Corrup'!#REF!),"")</f>
        <v>#REF!</v>
      </c>
      <c r="U145" s="84" t="e">
        <f>IF(AND('Riesgos Corrup'!#REF!="Media",'Riesgos Corrup'!#REF!="Mayor"),CONCATENATE("R40C",'Riesgos Corrup'!#REF!),"")</f>
        <v>#REF!</v>
      </c>
      <c r="V145" s="96" t="e">
        <f>IF(AND('Riesgos Corrup'!#REF!="Media",'Riesgos Corrup'!#REF!="Catastrófico"),CONCATENATE("R41C",'Riesgos Corrup'!#REF!),"")</f>
        <v>#REF!</v>
      </c>
      <c r="W145" s="97" t="e">
        <f>IF(AND('Riesgos Corrup'!#REF!="Media",'Riesgos Corrup'!#REF!="Catastrófico"),CONCATENATE("R40C",'Riesgos Corrup'!#REF!),"")</f>
        <v>#REF!</v>
      </c>
      <c r="X145" s="98" t="e">
        <f>IF(AND('Riesgos Corrup'!#REF!="Media",'Riesgos Corrup'!#REF!="Catastrófico"),CONCATENATE("R40C",'Riesgos Corrup'!#REF!),"")</f>
        <v>#REF!</v>
      </c>
      <c r="Y145" s="40"/>
      <c r="Z145" s="272"/>
      <c r="AA145" s="273"/>
      <c r="AB145" s="273"/>
      <c r="AC145" s="273"/>
      <c r="AD145" s="273"/>
      <c r="AE145" s="274"/>
      <c r="AF145" s="40"/>
      <c r="AG145" s="40"/>
      <c r="AH145" s="40"/>
      <c r="AI145" s="40"/>
      <c r="AJ145" s="40"/>
      <c r="AK145" s="40"/>
      <c r="AL145" s="40"/>
      <c r="AM145" s="40"/>
      <c r="AN145" s="40"/>
      <c r="AO145" s="40"/>
      <c r="AP145" s="40"/>
      <c r="AQ145" s="40"/>
      <c r="AR145" s="40"/>
      <c r="AS145" s="40"/>
      <c r="AT145" s="40"/>
      <c r="AU145" s="40"/>
      <c r="AV145" s="40"/>
      <c r="AW145" s="40"/>
      <c r="AX145" s="40"/>
      <c r="AY145" s="40"/>
      <c r="AZ145" s="40"/>
      <c r="BA145" s="40"/>
      <c r="BB145" s="40"/>
      <c r="BC145" s="40"/>
      <c r="BD145" s="40"/>
      <c r="BE145" s="40"/>
      <c r="BF145" s="40"/>
      <c r="BG145" s="40"/>
      <c r="BH145" s="40"/>
      <c r="BI145" s="40"/>
    </row>
    <row r="146" spans="1:61" ht="15" customHeight="1" x14ac:dyDescent="0.35">
      <c r="A146" s="40"/>
      <c r="B146" s="252"/>
      <c r="C146" s="253"/>
      <c r="D146" s="254"/>
      <c r="E146" s="227"/>
      <c r="F146" s="222"/>
      <c r="G146" s="222"/>
      <c r="H146" s="222"/>
      <c r="I146" s="222"/>
      <c r="J146" s="102" t="str">
        <f>IF(AND('Riesgos Corrup'!$AB$40="Media",'Riesgos Corrup'!$AD$40="Moderado"),CONCATENATE("R42C",'Riesgos Corrup'!$R$40),"")</f>
        <v/>
      </c>
      <c r="K146" s="103" t="str">
        <f>IF(AND('Riesgos Corrup'!$AB$41="Media",'Riesgos Corrup'!$AD$41="Moderado"),CONCATENATE("R41C",'Riesgos Corrup'!$R$41),"")</f>
        <v/>
      </c>
      <c r="L146" s="104" t="str">
        <f>IF(AND('Riesgos Corrup'!$AB$42="Media",'Riesgos Corrup'!$AD$42="Moderado"),CONCATENATE("R41C",'Riesgos Corrup'!$R$42),"")</f>
        <v/>
      </c>
      <c r="M146" s="102" t="str">
        <f>IF(AND('Riesgos Corrup'!$AB$40="Media",'Riesgos Corrup'!$AD$40="Moderado"),CONCATENATE("R42C",'Riesgos Corrup'!$R$40),"")</f>
        <v/>
      </c>
      <c r="N146" s="103" t="str">
        <f>IF(AND('Riesgos Corrup'!$AB$41="Media",'Riesgos Corrup'!$AD$41="Moderado"),CONCATENATE("R41C",'Riesgos Corrup'!$R$41),"")</f>
        <v/>
      </c>
      <c r="O146" s="104" t="str">
        <f>IF(AND('Riesgos Corrup'!$AB$42="Media",'Riesgos Corrup'!$AD$42="Moderado"),CONCATENATE("R41C",'Riesgos Corrup'!$R$42),"")</f>
        <v/>
      </c>
      <c r="P146" s="102" t="str">
        <f>IF(AND('Riesgos Corrup'!$AB$40="Media",'Riesgos Corrup'!$AD$40="Moderado"),CONCATENATE("R42C",'Riesgos Corrup'!$R$40),"")</f>
        <v/>
      </c>
      <c r="Q146" s="103" t="str">
        <f>IF(AND('Riesgos Corrup'!$AB$41="Media",'Riesgos Corrup'!$AD$41="Moderado"),CONCATENATE("R41C",'Riesgos Corrup'!$R$41),"")</f>
        <v/>
      </c>
      <c r="R146" s="104" t="str">
        <f>IF(AND('Riesgos Corrup'!$AB$42="Media",'Riesgos Corrup'!$AD$42="Moderado"),CONCATENATE("R41C",'Riesgos Corrup'!$R$42),"")</f>
        <v/>
      </c>
      <c r="S146" s="83" t="str">
        <f>IF(AND('Riesgos Corrup'!$AB$40="Media",'Riesgos Corrup'!$AD$40="Mayor"),CONCATENATE("R42C",'Riesgos Corrup'!$R$40),"")</f>
        <v>R42C1</v>
      </c>
      <c r="T146" s="39" t="str">
        <f>IF(AND('Riesgos Corrup'!$AB$41="Media",'Riesgos Corrup'!$AD$41="Mayor"),CONCATENATE("R41C",'Riesgos Corrup'!$R$41),"")</f>
        <v/>
      </c>
      <c r="U146" s="84" t="str">
        <f>IF(AND('Riesgos Corrup'!$AB$42="Media",'Riesgos Corrup'!$AD$42="Mayor"),CONCATENATE("R41C",'Riesgos Corrup'!$R$42),"")</f>
        <v/>
      </c>
      <c r="V146" s="96" t="str">
        <f>IF(AND('Riesgos Corrup'!$AB$40="Media",'Riesgos Corrup'!$AD$40="Catastrófico"),CONCATENATE("R42C",'Riesgos Corrup'!$R$40),"")</f>
        <v/>
      </c>
      <c r="W146" s="97" t="str">
        <f>IF(AND('Riesgos Corrup'!$AB$41="Media",'Riesgos Corrup'!$AD$41="Catastrófico"),CONCATENATE("R41C",'Riesgos Corrup'!$R$41),"")</f>
        <v/>
      </c>
      <c r="X146" s="98" t="str">
        <f>IF(AND('Riesgos Corrup'!$AB$42="Media",'Riesgos Corrup'!$AD$42="Catastrófico"),CONCATENATE("R41C",'Riesgos Corrup'!$R$42),"")</f>
        <v/>
      </c>
      <c r="Y146" s="40"/>
      <c r="Z146" s="272"/>
      <c r="AA146" s="273"/>
      <c r="AB146" s="273"/>
      <c r="AC146" s="273"/>
      <c r="AD146" s="273"/>
      <c r="AE146" s="274"/>
      <c r="AF146" s="40"/>
      <c r="AG146" s="40"/>
      <c r="AH146" s="40"/>
      <c r="AI146" s="40"/>
      <c r="AJ146" s="40"/>
      <c r="AK146" s="40"/>
      <c r="AL146" s="40"/>
      <c r="AM146" s="40"/>
      <c r="AN146" s="40"/>
      <c r="AO146" s="40"/>
      <c r="AP146" s="40"/>
      <c r="AQ146" s="40"/>
      <c r="AR146" s="40"/>
      <c r="AS146" s="40"/>
      <c r="AT146" s="40"/>
      <c r="AU146" s="40"/>
      <c r="AV146" s="40"/>
      <c r="AW146" s="40"/>
      <c r="AX146" s="40"/>
      <c r="AY146" s="40"/>
      <c r="AZ146" s="40"/>
      <c r="BA146" s="40"/>
      <c r="BB146" s="40"/>
      <c r="BC146" s="40"/>
      <c r="BD146" s="40"/>
      <c r="BE146" s="40"/>
      <c r="BF146" s="40"/>
      <c r="BG146" s="40"/>
      <c r="BH146" s="40"/>
      <c r="BI146" s="40"/>
    </row>
    <row r="147" spans="1:61" ht="15" customHeight="1" x14ac:dyDescent="0.35">
      <c r="A147" s="40"/>
      <c r="B147" s="252"/>
      <c r="C147" s="253"/>
      <c r="D147" s="254"/>
      <c r="E147" s="227"/>
      <c r="F147" s="222"/>
      <c r="G147" s="222"/>
      <c r="H147" s="222"/>
      <c r="I147" s="222"/>
      <c r="J147" s="102" t="e">
        <f>IF(AND('Riesgos Corrup'!#REF!="Media",'Riesgos Corrup'!#REF!="Moderado"),CONCATENATE("R43C",'Riesgos Corrup'!#REF!),"")</f>
        <v>#REF!</v>
      </c>
      <c r="K147" s="103" t="e">
        <f>IF(AND('Riesgos Corrup'!#REF!="Media",'Riesgos Corrup'!#REF!="Moderado"),CONCATENATE("R42C",'Riesgos Corrup'!#REF!),"")</f>
        <v>#REF!</v>
      </c>
      <c r="L147" s="104" t="e">
        <f>IF(AND('Riesgos Corrup'!#REF!="Media",'Riesgos Corrup'!#REF!="Moderado"),CONCATENATE("R42C",'Riesgos Corrup'!#REF!),"")</f>
        <v>#REF!</v>
      </c>
      <c r="M147" s="102" t="e">
        <f>IF(AND('Riesgos Corrup'!#REF!="Media",'Riesgos Corrup'!#REF!="Moderado"),CONCATENATE("R43C",'Riesgos Corrup'!#REF!),"")</f>
        <v>#REF!</v>
      </c>
      <c r="N147" s="103" t="e">
        <f>IF(AND('Riesgos Corrup'!#REF!="Media",'Riesgos Corrup'!#REF!="Moderado"),CONCATENATE("R42C",'Riesgos Corrup'!#REF!),"")</f>
        <v>#REF!</v>
      </c>
      <c r="O147" s="104" t="e">
        <f>IF(AND('Riesgos Corrup'!#REF!="Media",'Riesgos Corrup'!#REF!="Moderado"),CONCATENATE("R42C",'Riesgos Corrup'!#REF!),"")</f>
        <v>#REF!</v>
      </c>
      <c r="P147" s="102" t="e">
        <f>IF(AND('Riesgos Corrup'!#REF!="Media",'Riesgos Corrup'!#REF!="Moderado"),CONCATENATE("R43C",'Riesgos Corrup'!#REF!),"")</f>
        <v>#REF!</v>
      </c>
      <c r="Q147" s="103" t="e">
        <f>IF(AND('Riesgos Corrup'!#REF!="Media",'Riesgos Corrup'!#REF!="Moderado"),CONCATENATE("R42C",'Riesgos Corrup'!#REF!),"")</f>
        <v>#REF!</v>
      </c>
      <c r="R147" s="104" t="e">
        <f>IF(AND('Riesgos Corrup'!#REF!="Media",'Riesgos Corrup'!#REF!="Moderado"),CONCATENATE("R42C",'Riesgos Corrup'!#REF!),"")</f>
        <v>#REF!</v>
      </c>
      <c r="S147" s="83" t="e">
        <f>IF(AND('Riesgos Corrup'!#REF!="Media",'Riesgos Corrup'!#REF!="Mayor"),CONCATENATE("R43C",'Riesgos Corrup'!#REF!),"")</f>
        <v>#REF!</v>
      </c>
      <c r="T147" s="39" t="e">
        <f>IF(AND('Riesgos Corrup'!#REF!="Media",'Riesgos Corrup'!#REF!="Mayor"),CONCATENATE("R42C",'Riesgos Corrup'!#REF!),"")</f>
        <v>#REF!</v>
      </c>
      <c r="U147" s="84" t="e">
        <f>IF(AND('Riesgos Corrup'!#REF!="Media",'Riesgos Corrup'!#REF!="Mayor"),CONCATENATE("R42C",'Riesgos Corrup'!#REF!),"")</f>
        <v>#REF!</v>
      </c>
      <c r="V147" s="96" t="e">
        <f>IF(AND('Riesgos Corrup'!#REF!="Media",'Riesgos Corrup'!#REF!="Catastrófico"),CONCATENATE("R43C",'Riesgos Corrup'!#REF!),"")</f>
        <v>#REF!</v>
      </c>
      <c r="W147" s="97" t="e">
        <f>IF(AND('Riesgos Corrup'!#REF!="Media",'Riesgos Corrup'!#REF!="Catastrófico"),CONCATENATE("R42C",'Riesgos Corrup'!#REF!),"")</f>
        <v>#REF!</v>
      </c>
      <c r="X147" s="98" t="e">
        <f>IF(AND('Riesgos Corrup'!#REF!="Media",'Riesgos Corrup'!#REF!="Catastrófico"),CONCATENATE("R42C",'Riesgos Corrup'!#REF!),"")</f>
        <v>#REF!</v>
      </c>
      <c r="Y147" s="40"/>
      <c r="Z147" s="272"/>
      <c r="AA147" s="273"/>
      <c r="AB147" s="273"/>
      <c r="AC147" s="273"/>
      <c r="AD147" s="273"/>
      <c r="AE147" s="274"/>
      <c r="AF147" s="40"/>
      <c r="AG147" s="40"/>
      <c r="AH147" s="40"/>
      <c r="AI147" s="40"/>
      <c r="AJ147" s="40"/>
      <c r="AK147" s="40"/>
      <c r="AL147" s="40"/>
      <c r="AM147" s="40"/>
      <c r="AN147" s="40"/>
      <c r="AO147" s="40"/>
      <c r="AP147" s="40"/>
      <c r="AQ147" s="40"/>
      <c r="AR147" s="40"/>
      <c r="AS147" s="40"/>
      <c r="AT147" s="40"/>
      <c r="AU147" s="40"/>
      <c r="AV147" s="40"/>
      <c r="AW147" s="40"/>
      <c r="AX147" s="40"/>
      <c r="AY147" s="40"/>
      <c r="AZ147" s="40"/>
      <c r="BA147" s="40"/>
      <c r="BB147" s="40"/>
      <c r="BC147" s="40"/>
      <c r="BD147" s="40"/>
      <c r="BE147" s="40"/>
      <c r="BF147" s="40"/>
      <c r="BG147" s="40"/>
      <c r="BH147" s="40"/>
      <c r="BI147" s="40"/>
    </row>
    <row r="148" spans="1:61" ht="15" customHeight="1" x14ac:dyDescent="0.35">
      <c r="A148" s="40"/>
      <c r="B148" s="252"/>
      <c r="C148" s="253"/>
      <c r="D148" s="254"/>
      <c r="E148" s="227"/>
      <c r="F148" s="222"/>
      <c r="G148" s="222"/>
      <c r="H148" s="222"/>
      <c r="I148" s="222"/>
      <c r="J148" s="102" t="str">
        <f ca="1">IF(AND('Riesgos Corrup'!$AB$43="Media",'Riesgos Corrup'!$AD$43="Moderado"),CONCATENATE("R44C",'Riesgos Corrup'!$R$43),"")</f>
        <v/>
      </c>
      <c r="K148" s="103" t="str">
        <f>IF(AND('Riesgos Corrup'!$AB$44="Media",'Riesgos Corrup'!$AD$44="Moderado"),CONCATENATE("R43C",'Riesgos Corrup'!$R$44),"")</f>
        <v/>
      </c>
      <c r="L148" s="104" t="str">
        <f>IF(AND('Riesgos Corrup'!$AB$45="Media",'Riesgos Corrup'!$AD$45="Moderado"),CONCATENATE("R43C",'Riesgos Corrup'!$R$45),"")</f>
        <v/>
      </c>
      <c r="M148" s="102" t="str">
        <f ca="1">IF(AND('Riesgos Corrup'!$AB$43="Media",'Riesgos Corrup'!$AD$43="Moderado"),CONCATENATE("R44C",'Riesgos Corrup'!$R$43),"")</f>
        <v/>
      </c>
      <c r="N148" s="103" t="str">
        <f>IF(AND('Riesgos Corrup'!$AB$44="Media",'Riesgos Corrup'!$AD$44="Moderado"),CONCATENATE("R43C",'Riesgos Corrup'!$R$44),"")</f>
        <v/>
      </c>
      <c r="O148" s="104" t="str">
        <f>IF(AND('Riesgos Corrup'!$AB$45="Media",'Riesgos Corrup'!$AD$45="Moderado"),CONCATENATE("R43C",'Riesgos Corrup'!$R$45),"")</f>
        <v/>
      </c>
      <c r="P148" s="102" t="str">
        <f ca="1">IF(AND('Riesgos Corrup'!$AB$43="Media",'Riesgos Corrup'!$AD$43="Moderado"),CONCATENATE("R44C",'Riesgos Corrup'!$R$43),"")</f>
        <v/>
      </c>
      <c r="Q148" s="103" t="str">
        <f>IF(AND('Riesgos Corrup'!$AB$44="Media",'Riesgos Corrup'!$AD$44="Moderado"),CONCATENATE("R43C",'Riesgos Corrup'!$R$44),"")</f>
        <v/>
      </c>
      <c r="R148" s="104" t="str">
        <f>IF(AND('Riesgos Corrup'!$AB$45="Media",'Riesgos Corrup'!$AD$45="Moderado"),CONCATENATE("R43C",'Riesgos Corrup'!$R$45),"")</f>
        <v/>
      </c>
      <c r="S148" s="83" t="str">
        <f ca="1">IF(AND('Riesgos Corrup'!$AB$43="Media",'Riesgos Corrup'!$AD$43="Mayor"),CONCATENATE("R44C",'Riesgos Corrup'!$R$43),"")</f>
        <v>R44C1</v>
      </c>
      <c r="T148" s="39" t="str">
        <f>IF(AND('Riesgos Corrup'!$AB$44="Media",'Riesgos Corrup'!$AD$44="Mayor"),CONCATENATE("R43C",'Riesgos Corrup'!$R$44),"")</f>
        <v/>
      </c>
      <c r="U148" s="84" t="str">
        <f>IF(AND('Riesgos Corrup'!$AB$45="Media",'Riesgos Corrup'!$AD$45="Mayor"),CONCATENATE("R43C",'Riesgos Corrup'!$R$45),"")</f>
        <v/>
      </c>
      <c r="V148" s="96" t="str">
        <f ca="1">IF(AND('Riesgos Corrup'!$AB$43="Media",'Riesgos Corrup'!$AD$43="Catastrófico"),CONCATENATE("R44C",'Riesgos Corrup'!$R$43),"")</f>
        <v/>
      </c>
      <c r="W148" s="97" t="str">
        <f>IF(AND('Riesgos Corrup'!$AB$44="Media",'Riesgos Corrup'!$AD$44="Catastrófico"),CONCATENATE("R43C",'Riesgos Corrup'!$R$44),"")</f>
        <v/>
      </c>
      <c r="X148" s="98" t="str">
        <f>IF(AND('Riesgos Corrup'!$AB$45="Media",'Riesgos Corrup'!$AD$45="Catastrófico"),CONCATENATE("R43C",'Riesgos Corrup'!$R$45),"")</f>
        <v/>
      </c>
      <c r="Y148" s="40"/>
      <c r="Z148" s="272"/>
      <c r="AA148" s="273"/>
      <c r="AB148" s="273"/>
      <c r="AC148" s="273"/>
      <c r="AD148" s="273"/>
      <c r="AE148" s="274"/>
      <c r="AF148" s="40"/>
      <c r="AG148" s="40"/>
      <c r="AH148" s="40"/>
      <c r="AI148" s="40"/>
      <c r="AJ148" s="40"/>
      <c r="AK148" s="40"/>
      <c r="AL148" s="40"/>
      <c r="AM148" s="40"/>
      <c r="AN148" s="40"/>
      <c r="AO148" s="40"/>
      <c r="AP148" s="40"/>
      <c r="AQ148" s="40"/>
      <c r="AR148" s="40"/>
      <c r="AS148" s="40"/>
      <c r="AT148" s="40"/>
      <c r="AU148" s="40"/>
      <c r="AV148" s="40"/>
      <c r="AW148" s="40"/>
      <c r="AX148" s="40"/>
      <c r="AY148" s="40"/>
      <c r="AZ148" s="40"/>
      <c r="BA148" s="40"/>
      <c r="BB148" s="40"/>
      <c r="BC148" s="40"/>
      <c r="BD148" s="40"/>
      <c r="BE148" s="40"/>
      <c r="BF148" s="40"/>
      <c r="BG148" s="40"/>
      <c r="BH148" s="40"/>
      <c r="BI148" s="40"/>
    </row>
    <row r="149" spans="1:61" ht="15" customHeight="1" x14ac:dyDescent="0.35">
      <c r="A149" s="40"/>
      <c r="B149" s="252"/>
      <c r="C149" s="253"/>
      <c r="D149" s="254"/>
      <c r="E149" s="227"/>
      <c r="F149" s="222"/>
      <c r="G149" s="222"/>
      <c r="H149" s="222"/>
      <c r="I149" s="222"/>
      <c r="J149" s="102" t="str">
        <f>IF(AND('Riesgos Corrup'!$AB$46="Media",'Riesgos Corrup'!$AD$46="Moderado"),CONCATENATE("R45C",'Riesgos Corrup'!$R$46),"")</f>
        <v/>
      </c>
      <c r="K149" s="103" t="str">
        <f>IF(AND('Riesgos Corrup'!$AB$47="Media",'Riesgos Corrup'!$AD$47="Moderado"),CONCATENATE("R44C",'Riesgos Corrup'!$R$47),"")</f>
        <v/>
      </c>
      <c r="L149" s="104" t="str">
        <f>IF(AND('Riesgos Corrup'!$AB$48="Media",'Riesgos Corrup'!$AD$48="Moderado"),CONCATENATE("R44C",'Riesgos Corrup'!$R$48),"")</f>
        <v/>
      </c>
      <c r="M149" s="102" t="str">
        <f>IF(AND('Riesgos Corrup'!$AB$46="Media",'Riesgos Corrup'!$AD$46="Moderado"),CONCATENATE("R45C",'Riesgos Corrup'!$R$46),"")</f>
        <v/>
      </c>
      <c r="N149" s="103" t="str">
        <f>IF(AND('Riesgos Corrup'!$AB$47="Media",'Riesgos Corrup'!$AD$47="Moderado"),CONCATENATE("R44C",'Riesgos Corrup'!$R$47),"")</f>
        <v/>
      </c>
      <c r="O149" s="104" t="str">
        <f>IF(AND('Riesgos Corrup'!$AB$48="Media",'Riesgos Corrup'!$AD$48="Moderado"),CONCATENATE("R44C",'Riesgos Corrup'!$R$48),"")</f>
        <v/>
      </c>
      <c r="P149" s="102" t="str">
        <f>IF(AND('Riesgos Corrup'!$AB$46="Media",'Riesgos Corrup'!$AD$46="Moderado"),CONCATENATE("R45C",'Riesgos Corrup'!$R$46),"")</f>
        <v/>
      </c>
      <c r="Q149" s="103" t="str">
        <f>IF(AND('Riesgos Corrup'!$AB$47="Media",'Riesgos Corrup'!$AD$47="Moderado"),CONCATENATE("R44C",'Riesgos Corrup'!$R$47),"")</f>
        <v/>
      </c>
      <c r="R149" s="104" t="str">
        <f>IF(AND('Riesgos Corrup'!$AB$48="Media",'Riesgos Corrup'!$AD$48="Moderado"),CONCATENATE("R44C",'Riesgos Corrup'!$R$48),"")</f>
        <v/>
      </c>
      <c r="S149" s="83" t="str">
        <f>IF(AND('Riesgos Corrup'!$AB$46="Media",'Riesgos Corrup'!$AD$46="Mayor"),CONCATENATE("R45C",'Riesgos Corrup'!$R$46),"")</f>
        <v>R45C1</v>
      </c>
      <c r="T149" s="39" t="str">
        <f>IF(AND('Riesgos Corrup'!$AB$47="Media",'Riesgos Corrup'!$AD$47="Mayor"),CONCATENATE("R44C",'Riesgos Corrup'!$R$47),"")</f>
        <v/>
      </c>
      <c r="U149" s="84" t="str">
        <f>IF(AND('Riesgos Corrup'!$AB$48="Media",'Riesgos Corrup'!$AD$48="Mayor"),CONCATENATE("R44C",'Riesgos Corrup'!$R$48),"")</f>
        <v/>
      </c>
      <c r="V149" s="96" t="str">
        <f>IF(AND('Riesgos Corrup'!$AB$46="Media",'Riesgos Corrup'!$AD$46="Catastrófico"),CONCATENATE("R45C",'Riesgos Corrup'!$R$46),"")</f>
        <v/>
      </c>
      <c r="W149" s="97" t="str">
        <f>IF(AND('Riesgos Corrup'!$AB$47="Media",'Riesgos Corrup'!$AD$47="Catastrófico"),CONCATENATE("R44C",'Riesgos Corrup'!$R$47),"")</f>
        <v/>
      </c>
      <c r="X149" s="98" t="str">
        <f>IF(AND('Riesgos Corrup'!$AB$48="Media",'Riesgos Corrup'!$AD$48="Catastrófico"),CONCATENATE("R44C",'Riesgos Corrup'!$R$48),"")</f>
        <v/>
      </c>
      <c r="Y149" s="40"/>
      <c r="Z149" s="272"/>
      <c r="AA149" s="273"/>
      <c r="AB149" s="273"/>
      <c r="AC149" s="273"/>
      <c r="AD149" s="273"/>
      <c r="AE149" s="274"/>
      <c r="AF149" s="40"/>
      <c r="AG149" s="40"/>
      <c r="AH149" s="40"/>
      <c r="AI149" s="40"/>
      <c r="AJ149" s="40"/>
      <c r="AK149" s="40"/>
      <c r="AL149" s="40"/>
      <c r="AM149" s="40"/>
      <c r="AN149" s="40"/>
      <c r="AO149" s="40"/>
      <c r="AP149" s="40"/>
      <c r="AQ149" s="40"/>
      <c r="AR149" s="40"/>
      <c r="AS149" s="40"/>
      <c r="AT149" s="40"/>
      <c r="AU149" s="40"/>
      <c r="AV149" s="40"/>
      <c r="AW149" s="40"/>
      <c r="AX149" s="40"/>
      <c r="AY149" s="40"/>
      <c r="AZ149" s="40"/>
      <c r="BA149" s="40"/>
      <c r="BB149" s="40"/>
      <c r="BC149" s="40"/>
      <c r="BD149" s="40"/>
      <c r="BE149" s="40"/>
      <c r="BF149" s="40"/>
      <c r="BG149" s="40"/>
      <c r="BH149" s="40"/>
      <c r="BI149" s="40"/>
    </row>
    <row r="150" spans="1:61" ht="15" customHeight="1" x14ac:dyDescent="0.35">
      <c r="A150" s="40"/>
      <c r="B150" s="252"/>
      <c r="C150" s="253"/>
      <c r="D150" s="254"/>
      <c r="E150" s="227"/>
      <c r="F150" s="222"/>
      <c r="G150" s="222"/>
      <c r="H150" s="222"/>
      <c r="I150" s="222"/>
      <c r="J150" s="102" t="e">
        <f>IF(AND('Riesgos Corrup'!#REF!="Media",'Riesgos Corrup'!#REF!="Moderado"),CONCATENATE("R46C",'Riesgos Corrup'!#REF!),"")</f>
        <v>#REF!</v>
      </c>
      <c r="K150" s="103" t="e">
        <f>IF(AND('Riesgos Corrup'!#REF!="Media",'Riesgos Corrup'!#REF!="Moderado"),CONCATENATE("R45C",'Riesgos Corrup'!#REF!),"")</f>
        <v>#REF!</v>
      </c>
      <c r="L150" s="104" t="e">
        <f>IF(AND('Riesgos Corrup'!#REF!="Media",'Riesgos Corrup'!#REF!="Moderado"),CONCATENATE("R45C",'Riesgos Corrup'!#REF!),"")</f>
        <v>#REF!</v>
      </c>
      <c r="M150" s="102" t="e">
        <f>IF(AND('Riesgos Corrup'!#REF!="Media",'Riesgos Corrup'!#REF!="Moderado"),CONCATENATE("R46C",'Riesgos Corrup'!#REF!),"")</f>
        <v>#REF!</v>
      </c>
      <c r="N150" s="103" t="e">
        <f>IF(AND('Riesgos Corrup'!#REF!="Media",'Riesgos Corrup'!#REF!="Moderado"),CONCATENATE("R45C",'Riesgos Corrup'!#REF!),"")</f>
        <v>#REF!</v>
      </c>
      <c r="O150" s="104" t="e">
        <f>IF(AND('Riesgos Corrup'!#REF!="Media",'Riesgos Corrup'!#REF!="Moderado"),CONCATENATE("R45C",'Riesgos Corrup'!#REF!),"")</f>
        <v>#REF!</v>
      </c>
      <c r="P150" s="102" t="e">
        <f>IF(AND('Riesgos Corrup'!#REF!="Media",'Riesgos Corrup'!#REF!="Moderado"),CONCATENATE("R46C",'Riesgos Corrup'!#REF!),"")</f>
        <v>#REF!</v>
      </c>
      <c r="Q150" s="103" t="e">
        <f>IF(AND('Riesgos Corrup'!#REF!="Media",'Riesgos Corrup'!#REF!="Moderado"),CONCATENATE("R45C",'Riesgos Corrup'!#REF!),"")</f>
        <v>#REF!</v>
      </c>
      <c r="R150" s="104" t="e">
        <f>IF(AND('Riesgos Corrup'!#REF!="Media",'Riesgos Corrup'!#REF!="Moderado"),CONCATENATE("R45C",'Riesgos Corrup'!#REF!),"")</f>
        <v>#REF!</v>
      </c>
      <c r="S150" s="83" t="e">
        <f>IF(AND('Riesgos Corrup'!#REF!="Media",'Riesgos Corrup'!#REF!="Mayor"),CONCATENATE("R46C",'Riesgos Corrup'!#REF!),"")</f>
        <v>#REF!</v>
      </c>
      <c r="T150" s="39" t="e">
        <f>IF(AND('Riesgos Corrup'!#REF!="Media",'Riesgos Corrup'!#REF!="Mayor"),CONCATENATE("R45C",'Riesgos Corrup'!#REF!),"")</f>
        <v>#REF!</v>
      </c>
      <c r="U150" s="84" t="e">
        <f>IF(AND('Riesgos Corrup'!#REF!="Media",'Riesgos Corrup'!#REF!="Mayor"),CONCATENATE("R45C",'Riesgos Corrup'!#REF!),"")</f>
        <v>#REF!</v>
      </c>
      <c r="V150" s="96" t="e">
        <f>IF(AND('Riesgos Corrup'!#REF!="Media",'Riesgos Corrup'!#REF!="Catastrófico"),CONCATENATE("R46C",'Riesgos Corrup'!#REF!),"")</f>
        <v>#REF!</v>
      </c>
      <c r="W150" s="97" t="e">
        <f>IF(AND('Riesgos Corrup'!#REF!="Media",'Riesgos Corrup'!#REF!="Catastrófico"),CONCATENATE("R45C",'Riesgos Corrup'!#REF!),"")</f>
        <v>#REF!</v>
      </c>
      <c r="X150" s="98" t="e">
        <f>IF(AND('Riesgos Corrup'!#REF!="Media",'Riesgos Corrup'!#REF!="Catastrófico"),CONCATENATE("R45C",'Riesgos Corrup'!#REF!),"")</f>
        <v>#REF!</v>
      </c>
      <c r="Y150" s="40"/>
      <c r="Z150" s="272"/>
      <c r="AA150" s="273"/>
      <c r="AB150" s="273"/>
      <c r="AC150" s="273"/>
      <c r="AD150" s="273"/>
      <c r="AE150" s="274"/>
      <c r="AF150" s="40"/>
      <c r="AG150" s="40"/>
      <c r="AH150" s="40"/>
      <c r="AI150" s="40"/>
      <c r="AJ150" s="40"/>
      <c r="AK150" s="40"/>
      <c r="AL150" s="40"/>
      <c r="AM150" s="40"/>
      <c r="AN150" s="40"/>
      <c r="AO150" s="40"/>
      <c r="AP150" s="40"/>
      <c r="AQ150" s="40"/>
      <c r="AR150" s="40"/>
      <c r="AS150" s="40"/>
      <c r="AT150" s="40"/>
      <c r="AU150" s="40"/>
      <c r="AV150" s="40"/>
      <c r="AW150" s="40"/>
      <c r="AX150" s="40"/>
      <c r="AY150" s="40"/>
      <c r="AZ150" s="40"/>
      <c r="BA150" s="40"/>
      <c r="BB150" s="40"/>
      <c r="BC150" s="40"/>
      <c r="BD150" s="40"/>
      <c r="BE150" s="40"/>
      <c r="BF150" s="40"/>
      <c r="BG150" s="40"/>
      <c r="BH150" s="40"/>
      <c r="BI150" s="40"/>
    </row>
    <row r="151" spans="1:61" ht="15" customHeight="1" x14ac:dyDescent="0.35">
      <c r="A151" s="40"/>
      <c r="B151" s="252"/>
      <c r="C151" s="253"/>
      <c r="D151" s="254"/>
      <c r="E151" s="227"/>
      <c r="F151" s="222"/>
      <c r="G151" s="222"/>
      <c r="H151" s="222"/>
      <c r="I151" s="222"/>
      <c r="J151" s="102" t="e">
        <f>IF(AND('Riesgos Corrup'!#REF!="Media",'Riesgos Corrup'!#REF!="Moderado"),CONCATENATE("R47C",'Riesgos Corrup'!#REF!),"")</f>
        <v>#REF!</v>
      </c>
      <c r="K151" s="103" t="e">
        <f>IF(AND('Riesgos Corrup'!#REF!="Media",'Riesgos Corrup'!#REF!="Moderado"),CONCATENATE("R46C",'Riesgos Corrup'!#REF!),"")</f>
        <v>#REF!</v>
      </c>
      <c r="L151" s="104" t="e">
        <f>IF(AND('Riesgos Corrup'!#REF!="Media",'Riesgos Corrup'!#REF!="Moderado"),CONCATENATE("R46C",'Riesgos Corrup'!#REF!),"")</f>
        <v>#REF!</v>
      </c>
      <c r="M151" s="102" t="e">
        <f>IF(AND('Riesgos Corrup'!#REF!="Media",'Riesgos Corrup'!#REF!="Moderado"),CONCATENATE("R47C",'Riesgos Corrup'!#REF!),"")</f>
        <v>#REF!</v>
      </c>
      <c r="N151" s="103" t="e">
        <f>IF(AND('Riesgos Corrup'!#REF!="Media",'Riesgos Corrup'!#REF!="Moderado"),CONCATENATE("R46C",'Riesgos Corrup'!#REF!),"")</f>
        <v>#REF!</v>
      </c>
      <c r="O151" s="104" t="e">
        <f>IF(AND('Riesgos Corrup'!#REF!="Media",'Riesgos Corrup'!#REF!="Moderado"),CONCATENATE("R46C",'Riesgos Corrup'!#REF!),"")</f>
        <v>#REF!</v>
      </c>
      <c r="P151" s="102" t="e">
        <f>IF(AND('Riesgos Corrup'!#REF!="Media",'Riesgos Corrup'!#REF!="Moderado"),CONCATENATE("R47C",'Riesgos Corrup'!#REF!),"")</f>
        <v>#REF!</v>
      </c>
      <c r="Q151" s="103" t="e">
        <f>IF(AND('Riesgos Corrup'!#REF!="Media",'Riesgos Corrup'!#REF!="Moderado"),CONCATENATE("R46C",'Riesgos Corrup'!#REF!),"")</f>
        <v>#REF!</v>
      </c>
      <c r="R151" s="104" t="e">
        <f>IF(AND('Riesgos Corrup'!#REF!="Media",'Riesgos Corrup'!#REF!="Moderado"),CONCATENATE("R46C",'Riesgos Corrup'!#REF!),"")</f>
        <v>#REF!</v>
      </c>
      <c r="S151" s="83" t="e">
        <f>IF(AND('Riesgos Corrup'!#REF!="Media",'Riesgos Corrup'!#REF!="Mayor"),CONCATENATE("R47C",'Riesgos Corrup'!#REF!),"")</f>
        <v>#REF!</v>
      </c>
      <c r="T151" s="39" t="e">
        <f>IF(AND('Riesgos Corrup'!#REF!="Media",'Riesgos Corrup'!#REF!="Mayor"),CONCATENATE("R46C",'Riesgos Corrup'!#REF!),"")</f>
        <v>#REF!</v>
      </c>
      <c r="U151" s="84" t="e">
        <f>IF(AND('Riesgos Corrup'!#REF!="Media",'Riesgos Corrup'!#REF!="Mayor"),CONCATENATE("R46C",'Riesgos Corrup'!#REF!),"")</f>
        <v>#REF!</v>
      </c>
      <c r="V151" s="96" t="e">
        <f>IF(AND('Riesgos Corrup'!#REF!="Media",'Riesgos Corrup'!#REF!="Catastrófico"),CONCATENATE("R47C",'Riesgos Corrup'!#REF!),"")</f>
        <v>#REF!</v>
      </c>
      <c r="W151" s="97" t="e">
        <f>IF(AND('Riesgos Corrup'!#REF!="Media",'Riesgos Corrup'!#REF!="Catastrófico"),CONCATENATE("R46C",'Riesgos Corrup'!#REF!),"")</f>
        <v>#REF!</v>
      </c>
      <c r="X151" s="98" t="e">
        <f>IF(AND('Riesgos Corrup'!#REF!="Media",'Riesgos Corrup'!#REF!="Catastrófico"),CONCATENATE("R46C",'Riesgos Corrup'!#REF!),"")</f>
        <v>#REF!</v>
      </c>
      <c r="Y151" s="40"/>
      <c r="Z151" s="272"/>
      <c r="AA151" s="273"/>
      <c r="AB151" s="273"/>
      <c r="AC151" s="273"/>
      <c r="AD151" s="273"/>
      <c r="AE151" s="274"/>
      <c r="AF151" s="40"/>
      <c r="AG151" s="40"/>
      <c r="AH151" s="40"/>
      <c r="AI151" s="40"/>
      <c r="AJ151" s="40"/>
      <c r="AK151" s="40"/>
      <c r="AL151" s="40"/>
      <c r="AM151" s="40"/>
      <c r="AN151" s="40"/>
      <c r="AO151" s="40"/>
      <c r="AP151" s="40"/>
      <c r="AQ151" s="40"/>
      <c r="AR151" s="40"/>
      <c r="AS151" s="40"/>
      <c r="AT151" s="40"/>
      <c r="AU151" s="40"/>
      <c r="AV151" s="40"/>
      <c r="AW151" s="40"/>
      <c r="AX151" s="40"/>
      <c r="AY151" s="40"/>
      <c r="AZ151" s="40"/>
      <c r="BA151" s="40"/>
      <c r="BB151" s="40"/>
      <c r="BC151" s="40"/>
      <c r="BD151" s="40"/>
      <c r="BE151" s="40"/>
      <c r="BF151" s="40"/>
      <c r="BG151" s="40"/>
      <c r="BH151" s="40"/>
      <c r="BI151" s="40"/>
    </row>
    <row r="152" spans="1:61" ht="15" customHeight="1" x14ac:dyDescent="0.35">
      <c r="A152" s="40"/>
      <c r="B152" s="252"/>
      <c r="C152" s="253"/>
      <c r="D152" s="254"/>
      <c r="E152" s="227"/>
      <c r="F152" s="222"/>
      <c r="G152" s="222"/>
      <c r="H152" s="222"/>
      <c r="I152" s="222"/>
      <c r="J152" s="102" t="e">
        <f>IF(AND('Riesgos Corrup'!#REF!="Media",'Riesgos Corrup'!#REF!="Moderado"),CONCATENATE("R48C",'Riesgos Corrup'!#REF!),"")</f>
        <v>#REF!</v>
      </c>
      <c r="K152" s="103" t="e">
        <f>IF(AND('Riesgos Corrup'!#REF!="Media",'Riesgos Corrup'!#REF!="Moderado"),CONCATENATE("R47C",'Riesgos Corrup'!#REF!),"")</f>
        <v>#REF!</v>
      </c>
      <c r="L152" s="104" t="e">
        <f>IF(AND('Riesgos Corrup'!#REF!="Media",'Riesgos Corrup'!#REF!="Moderado"),CONCATENATE("R47C",'Riesgos Corrup'!#REF!),"")</f>
        <v>#REF!</v>
      </c>
      <c r="M152" s="102" t="e">
        <f>IF(AND('Riesgos Corrup'!#REF!="Media",'Riesgos Corrup'!#REF!="Moderado"),CONCATENATE("R48C",'Riesgos Corrup'!#REF!),"")</f>
        <v>#REF!</v>
      </c>
      <c r="N152" s="103" t="e">
        <f>IF(AND('Riesgos Corrup'!#REF!="Media",'Riesgos Corrup'!#REF!="Moderado"),CONCATENATE("R47C",'Riesgos Corrup'!#REF!),"")</f>
        <v>#REF!</v>
      </c>
      <c r="O152" s="104" t="e">
        <f>IF(AND('Riesgos Corrup'!#REF!="Media",'Riesgos Corrup'!#REF!="Moderado"),CONCATENATE("R47C",'Riesgos Corrup'!#REF!),"")</f>
        <v>#REF!</v>
      </c>
      <c r="P152" s="102" t="e">
        <f>IF(AND('Riesgos Corrup'!#REF!="Media",'Riesgos Corrup'!#REF!="Moderado"),CONCATENATE("R48C",'Riesgos Corrup'!#REF!),"")</f>
        <v>#REF!</v>
      </c>
      <c r="Q152" s="103" t="e">
        <f>IF(AND('Riesgos Corrup'!#REF!="Media",'Riesgos Corrup'!#REF!="Moderado"),CONCATENATE("R47C",'Riesgos Corrup'!#REF!),"")</f>
        <v>#REF!</v>
      </c>
      <c r="R152" s="104" t="e">
        <f>IF(AND('Riesgos Corrup'!#REF!="Media",'Riesgos Corrup'!#REF!="Moderado"),CONCATENATE("R47C",'Riesgos Corrup'!#REF!),"")</f>
        <v>#REF!</v>
      </c>
      <c r="S152" s="83" t="e">
        <f>IF(AND('Riesgos Corrup'!#REF!="Media",'Riesgos Corrup'!#REF!="Mayor"),CONCATENATE("R48C",'Riesgos Corrup'!#REF!),"")</f>
        <v>#REF!</v>
      </c>
      <c r="T152" s="39" t="e">
        <f>IF(AND('Riesgos Corrup'!#REF!="Media",'Riesgos Corrup'!#REF!="Mayor"),CONCATENATE("R47C",'Riesgos Corrup'!#REF!),"")</f>
        <v>#REF!</v>
      </c>
      <c r="U152" s="84" t="e">
        <f>IF(AND('Riesgos Corrup'!#REF!="Media",'Riesgos Corrup'!#REF!="Mayor"),CONCATENATE("R47C",'Riesgos Corrup'!#REF!),"")</f>
        <v>#REF!</v>
      </c>
      <c r="V152" s="96" t="e">
        <f>IF(AND('Riesgos Corrup'!#REF!="Media",'Riesgos Corrup'!#REF!="Catastrófico"),CONCATENATE("R48C",'Riesgos Corrup'!#REF!),"")</f>
        <v>#REF!</v>
      </c>
      <c r="W152" s="97" t="e">
        <f>IF(AND('Riesgos Corrup'!#REF!="Media",'Riesgos Corrup'!#REF!="Catastrófico"),CONCATENATE("R47C",'Riesgos Corrup'!#REF!),"")</f>
        <v>#REF!</v>
      </c>
      <c r="X152" s="98" t="e">
        <f>IF(AND('Riesgos Corrup'!#REF!="Media",'Riesgos Corrup'!#REF!="Catastrófico"),CONCATENATE("R47C",'Riesgos Corrup'!#REF!),"")</f>
        <v>#REF!</v>
      </c>
      <c r="Y152" s="40"/>
      <c r="Z152" s="272"/>
      <c r="AA152" s="273"/>
      <c r="AB152" s="273"/>
      <c r="AC152" s="273"/>
      <c r="AD152" s="273"/>
      <c r="AE152" s="274"/>
      <c r="AF152" s="40"/>
      <c r="AG152" s="40"/>
      <c r="AH152" s="40"/>
      <c r="AI152" s="40"/>
      <c r="AJ152" s="40"/>
      <c r="AK152" s="40"/>
      <c r="AL152" s="40"/>
      <c r="AM152" s="40"/>
      <c r="AN152" s="40"/>
      <c r="AO152" s="40"/>
      <c r="AP152" s="40"/>
      <c r="AQ152" s="40"/>
      <c r="AR152" s="40"/>
      <c r="AS152" s="40"/>
      <c r="AT152" s="40"/>
      <c r="AU152" s="40"/>
      <c r="AV152" s="40"/>
      <c r="AW152" s="40"/>
      <c r="AX152" s="40"/>
      <c r="AY152" s="40"/>
      <c r="AZ152" s="40"/>
      <c r="BA152" s="40"/>
      <c r="BB152" s="40"/>
      <c r="BC152" s="40"/>
      <c r="BD152" s="40"/>
      <c r="BE152" s="40"/>
      <c r="BF152" s="40"/>
      <c r="BG152" s="40"/>
      <c r="BH152" s="40"/>
      <c r="BI152" s="40"/>
    </row>
    <row r="153" spans="1:61" ht="15" customHeight="1" x14ac:dyDescent="0.35">
      <c r="A153" s="40"/>
      <c r="B153" s="252"/>
      <c r="C153" s="253"/>
      <c r="D153" s="254"/>
      <c r="E153" s="227"/>
      <c r="F153" s="222"/>
      <c r="G153" s="222"/>
      <c r="H153" s="222"/>
      <c r="I153" s="222"/>
      <c r="J153" s="102" t="str">
        <f>IF(AND('Riesgos Corrup'!$AB$49="Media",'Riesgos Corrup'!$AD$49="Moderado"),CONCATENATE("R49C",'Riesgos Corrup'!$R$49),"")</f>
        <v/>
      </c>
      <c r="K153" s="103" t="str">
        <f>IF(AND('Riesgos Corrup'!$AB$50="Media",'Riesgos Corrup'!$AD$50="Moderado"),CONCATENATE("R48C",'Riesgos Corrup'!$R$50),"")</f>
        <v/>
      </c>
      <c r="L153" s="104" t="str">
        <f>IF(AND('Riesgos Corrup'!$AB$51="Media",'Riesgos Corrup'!$AD$51="Moderado"),CONCATENATE("R48C",'Riesgos Corrup'!$R$51),"")</f>
        <v/>
      </c>
      <c r="M153" s="102" t="str">
        <f>IF(AND('Riesgos Corrup'!$AB$49="Media",'Riesgos Corrup'!$AD$49="Moderado"),CONCATENATE("R49C",'Riesgos Corrup'!$R$49),"")</f>
        <v/>
      </c>
      <c r="N153" s="103" t="str">
        <f>IF(AND('Riesgos Corrup'!$AB$50="Media",'Riesgos Corrup'!$AD$50="Moderado"),CONCATENATE("R48C",'Riesgos Corrup'!$R$50),"")</f>
        <v/>
      </c>
      <c r="O153" s="104" t="str">
        <f>IF(AND('Riesgos Corrup'!$AB$51="Media",'Riesgos Corrup'!$AD$51="Moderado"),CONCATENATE("R48C",'Riesgos Corrup'!$R$51),"")</f>
        <v/>
      </c>
      <c r="P153" s="102" t="str">
        <f>IF(AND('Riesgos Corrup'!$AB$49="Media",'Riesgos Corrup'!$AD$49="Moderado"),CONCATENATE("R49C",'Riesgos Corrup'!$R$49),"")</f>
        <v/>
      </c>
      <c r="Q153" s="103" t="str">
        <f>IF(AND('Riesgos Corrup'!$AB$50="Media",'Riesgos Corrup'!$AD$50="Moderado"),CONCATENATE("R48C",'Riesgos Corrup'!$R$50),"")</f>
        <v/>
      </c>
      <c r="R153" s="104" t="str">
        <f>IF(AND('Riesgos Corrup'!$AB$51="Media",'Riesgos Corrup'!$AD$51="Moderado"),CONCATENATE("R48C",'Riesgos Corrup'!$R$51),"")</f>
        <v/>
      </c>
      <c r="S153" s="83" t="str">
        <f>IF(AND('Riesgos Corrup'!$AB$49="Media",'Riesgos Corrup'!$AD$49="Mayor"),CONCATENATE("R49C",'Riesgos Corrup'!$R$49),"")</f>
        <v/>
      </c>
      <c r="T153" s="39" t="str">
        <f>IF(AND('Riesgos Corrup'!$AB$50="Media",'Riesgos Corrup'!$AD$50="Mayor"),CONCATENATE("R48C",'Riesgos Corrup'!$R$50),"")</f>
        <v/>
      </c>
      <c r="U153" s="84" t="str">
        <f>IF(AND('Riesgos Corrup'!$AB$51="Media",'Riesgos Corrup'!$AD$51="Mayor"),CONCATENATE("R48C",'Riesgos Corrup'!$R$51),"")</f>
        <v/>
      </c>
      <c r="V153" s="96" t="str">
        <f>IF(AND('Riesgos Corrup'!$AB$49="Media",'Riesgos Corrup'!$AD$49="Catastrófico"),CONCATENATE("R49C",'Riesgos Corrup'!$R$49),"")</f>
        <v/>
      </c>
      <c r="W153" s="97" t="str">
        <f>IF(AND('Riesgos Corrup'!$AB$50="Media",'Riesgos Corrup'!$AD$50="Catastrófico"),CONCATENATE("R48C",'Riesgos Corrup'!$R$50),"")</f>
        <v/>
      </c>
      <c r="X153" s="98" t="str">
        <f>IF(AND('Riesgos Corrup'!$AB$51="Media",'Riesgos Corrup'!$AD$51="Catastrófico"),CONCATENATE("R48C",'Riesgos Corrup'!$R$51),"")</f>
        <v/>
      </c>
      <c r="Y153" s="40"/>
      <c r="Z153" s="272"/>
      <c r="AA153" s="273"/>
      <c r="AB153" s="273"/>
      <c r="AC153" s="273"/>
      <c r="AD153" s="273"/>
      <c r="AE153" s="274"/>
      <c r="AF153" s="40"/>
      <c r="AG153" s="40"/>
      <c r="AH153" s="40"/>
      <c r="AI153" s="40"/>
      <c r="AJ153" s="40"/>
      <c r="AK153" s="40"/>
      <c r="AL153" s="40"/>
      <c r="AM153" s="40"/>
      <c r="AN153" s="40"/>
      <c r="AO153" s="40"/>
      <c r="AP153" s="40"/>
      <c r="AQ153" s="40"/>
      <c r="AR153" s="40"/>
      <c r="AS153" s="40"/>
      <c r="AT153" s="40"/>
      <c r="AU153" s="40"/>
      <c r="AV153" s="40"/>
      <c r="AW153" s="40"/>
      <c r="AX153" s="40"/>
      <c r="AY153" s="40"/>
      <c r="AZ153" s="40"/>
      <c r="BA153" s="40"/>
      <c r="BB153" s="40"/>
      <c r="BC153" s="40"/>
      <c r="BD153" s="40"/>
      <c r="BE153" s="40"/>
      <c r="BF153" s="40"/>
      <c r="BG153" s="40"/>
      <c r="BH153" s="40"/>
      <c r="BI153" s="40"/>
    </row>
    <row r="154" spans="1:61" ht="15" customHeight="1" x14ac:dyDescent="0.35">
      <c r="A154" s="40"/>
      <c r="B154" s="252"/>
      <c r="C154" s="253"/>
      <c r="D154" s="254"/>
      <c r="E154" s="227"/>
      <c r="F154" s="222"/>
      <c r="G154" s="222"/>
      <c r="H154" s="222"/>
      <c r="I154" s="222"/>
      <c r="J154" s="102" t="e">
        <f>IF(AND('Riesgos Corrup'!#REF!="Media",'Riesgos Corrup'!#REF!="Moderado"),CONCATENATE("R49C",'Riesgos Corrup'!#REF!),"")</f>
        <v>#REF!</v>
      </c>
      <c r="K154" s="103" t="str">
        <f>IF(AND('Riesgos Corrup'!$AB$52="Media",'Riesgos Corrup'!$AD$52="Moderado"),CONCATENATE("R49C",'Riesgos Corrup'!$R$52),"")</f>
        <v/>
      </c>
      <c r="L154" s="104" t="str">
        <f>IF(AND('Riesgos Corrup'!$AB$53="Media",'Riesgos Corrup'!$AD$53="Moderado"),CONCATENATE("R49C",'Riesgos Corrup'!$R$53),"")</f>
        <v/>
      </c>
      <c r="M154" s="102" t="e">
        <f>IF(AND('Riesgos Corrup'!#REF!="Media",'Riesgos Corrup'!#REF!="Moderado"),CONCATENATE("R49C",'Riesgos Corrup'!#REF!),"")</f>
        <v>#REF!</v>
      </c>
      <c r="N154" s="103" t="str">
        <f>IF(AND('Riesgos Corrup'!$AB$52="Media",'Riesgos Corrup'!$AD$52="Moderado"),CONCATENATE("R49C",'Riesgos Corrup'!$R$52),"")</f>
        <v/>
      </c>
      <c r="O154" s="104" t="str">
        <f>IF(AND('Riesgos Corrup'!$AB$53="Media",'Riesgos Corrup'!$AD$53="Moderado"),CONCATENATE("R49C",'Riesgos Corrup'!$R$53),"")</f>
        <v/>
      </c>
      <c r="P154" s="102" t="e">
        <f>IF(AND('Riesgos Corrup'!#REF!="Media",'Riesgos Corrup'!#REF!="Moderado"),CONCATENATE("R49C",'Riesgos Corrup'!#REF!),"")</f>
        <v>#REF!</v>
      </c>
      <c r="Q154" s="103" t="str">
        <f>IF(AND('Riesgos Corrup'!$AB$52="Media",'Riesgos Corrup'!$AD$52="Moderado"),CONCATENATE("R49C",'Riesgos Corrup'!$R$52),"")</f>
        <v/>
      </c>
      <c r="R154" s="104" t="str">
        <f>IF(AND('Riesgos Corrup'!$AB$53="Media",'Riesgos Corrup'!$AD$53="Moderado"),CONCATENATE("R49C",'Riesgos Corrup'!$R$53),"")</f>
        <v/>
      </c>
      <c r="S154" s="83" t="e">
        <f>IF(AND('Riesgos Corrup'!#REF!="Media",'Riesgos Corrup'!#REF!="Mayor"),CONCATENATE("R49C",'Riesgos Corrup'!#REF!),"")</f>
        <v>#REF!</v>
      </c>
      <c r="T154" s="39" t="str">
        <f>IF(AND('Riesgos Corrup'!$AB$52="Media",'Riesgos Corrup'!$AD$52="Mayor"),CONCATENATE("R49C",'Riesgos Corrup'!$R$52),"")</f>
        <v/>
      </c>
      <c r="U154" s="84" t="str">
        <f>IF(AND('Riesgos Corrup'!$AB$53="Media",'Riesgos Corrup'!$AD$53="Mayor"),CONCATENATE("R49C",'Riesgos Corrup'!$R$53),"")</f>
        <v/>
      </c>
      <c r="V154" s="96" t="e">
        <f>IF(AND('Riesgos Corrup'!#REF!="Media",'Riesgos Corrup'!#REF!="Catastrófico"),CONCATENATE("R49C",'Riesgos Corrup'!#REF!),"")</f>
        <v>#REF!</v>
      </c>
      <c r="W154" s="97" t="str">
        <f>IF(AND('Riesgos Corrup'!$AB$52="Media",'Riesgos Corrup'!$AD$52="Catastrófico"),CONCATENATE("R49C",'Riesgos Corrup'!$R$52),"")</f>
        <v/>
      </c>
      <c r="X154" s="98" t="str">
        <f>IF(AND('Riesgos Corrup'!$AB$53="Media",'Riesgos Corrup'!$AD$53="Catastrófico"),CONCATENATE("R49C",'Riesgos Corrup'!$R$53),"")</f>
        <v/>
      </c>
      <c r="Y154" s="40"/>
      <c r="Z154" s="272"/>
      <c r="AA154" s="273"/>
      <c r="AB154" s="273"/>
      <c r="AC154" s="273"/>
      <c r="AD154" s="273"/>
      <c r="AE154" s="274"/>
      <c r="AF154" s="40"/>
      <c r="AG154" s="40"/>
      <c r="AH154" s="40"/>
      <c r="AI154" s="40"/>
      <c r="AJ154" s="40"/>
      <c r="AK154" s="40"/>
      <c r="AL154" s="40"/>
      <c r="AM154" s="40"/>
      <c r="AN154" s="40"/>
      <c r="AO154" s="40"/>
      <c r="AP154" s="40"/>
      <c r="AQ154" s="40"/>
      <c r="AR154" s="40"/>
      <c r="AS154" s="40"/>
      <c r="AT154" s="40"/>
      <c r="AU154" s="40"/>
      <c r="AV154" s="40"/>
      <c r="AW154" s="40"/>
      <c r="AX154" s="40"/>
      <c r="AY154" s="40"/>
      <c r="AZ154" s="40"/>
      <c r="BA154" s="40"/>
      <c r="BB154" s="40"/>
      <c r="BC154" s="40"/>
      <c r="BD154" s="40"/>
      <c r="BE154" s="40"/>
      <c r="BF154" s="40"/>
      <c r="BG154" s="40"/>
      <c r="BH154" s="40"/>
      <c r="BI154" s="40"/>
    </row>
    <row r="155" spans="1:61" ht="15" customHeight="1" thickBot="1" x14ac:dyDescent="0.4">
      <c r="A155" s="40"/>
      <c r="B155" s="252"/>
      <c r="C155" s="253"/>
      <c r="D155" s="254"/>
      <c r="E155" s="227"/>
      <c r="F155" s="222"/>
      <c r="G155" s="222"/>
      <c r="H155" s="222"/>
      <c r="I155" s="222"/>
      <c r="J155" s="102" t="str">
        <f>IF(AND('Riesgos Corrup'!$AB$54="Media",'Riesgos Corrup'!$AD$54="Moderado"),CONCATENATE("R50C",'Riesgos Corrup'!$R$54),"")</f>
        <v/>
      </c>
      <c r="K155" s="103" t="str">
        <f>IF(AND('Riesgos Corrup'!$AB$55="Media",'Riesgos Corrup'!$AD$55="Moderado"),CONCATENATE("R50C",'Riesgos Corrup'!$R$55),"")</f>
        <v/>
      </c>
      <c r="L155" s="104" t="str">
        <f>IF(AND('Riesgos Corrup'!$AB$56="Media",'Riesgos Corrup'!$AD$56="Moderado"),CONCATENATE("R50C",'Riesgos Corrup'!$R$56),"")</f>
        <v/>
      </c>
      <c r="M155" s="102" t="str">
        <f>IF(AND('Riesgos Corrup'!$AB$54="Media",'Riesgos Corrup'!$AD$54="Moderado"),CONCATENATE("R50C",'Riesgos Corrup'!$R$54),"")</f>
        <v/>
      </c>
      <c r="N155" s="103" t="str">
        <f>IF(AND('Riesgos Corrup'!$AB$55="Media",'Riesgos Corrup'!$AD$55="Moderado"),CONCATENATE("R50C",'Riesgos Corrup'!$R$55),"")</f>
        <v/>
      </c>
      <c r="O155" s="104" t="str">
        <f>IF(AND('Riesgos Corrup'!$AB$56="Media",'Riesgos Corrup'!$AD$56="Moderado"),CONCATENATE("R50C",'Riesgos Corrup'!$R$56),"")</f>
        <v/>
      </c>
      <c r="P155" s="102" t="str">
        <f>IF(AND('Riesgos Corrup'!$AB$54="Media",'Riesgos Corrup'!$AD$54="Moderado"),CONCATENATE("R50C",'Riesgos Corrup'!$R$54),"")</f>
        <v/>
      </c>
      <c r="Q155" s="103" t="str">
        <f>IF(AND('Riesgos Corrup'!$AB$55="Media",'Riesgos Corrup'!$AD$55="Moderado"),CONCATENATE("R50C",'Riesgos Corrup'!$R$55),"")</f>
        <v/>
      </c>
      <c r="R155" s="104" t="str">
        <f>IF(AND('Riesgos Corrup'!$AB$56="Media",'Riesgos Corrup'!$AD$56="Moderado"),CONCATENATE("R50C",'Riesgos Corrup'!$R$56),"")</f>
        <v/>
      </c>
      <c r="S155" s="83" t="str">
        <f>IF(AND('Riesgos Corrup'!$AB$54="Media",'Riesgos Corrup'!$AD$54="Mayor"),CONCATENATE("R50C",'Riesgos Corrup'!$R$54),"")</f>
        <v/>
      </c>
      <c r="T155" s="39" t="str">
        <f>IF(AND('Riesgos Corrup'!$AB$55="Media",'Riesgos Corrup'!$AD$55="Mayor"),CONCATENATE("R50C",'Riesgos Corrup'!$R$55),"")</f>
        <v/>
      </c>
      <c r="U155" s="84" t="str">
        <f>IF(AND('Riesgos Corrup'!$AB$56="Media",'Riesgos Corrup'!$AD$56="Mayor"),CONCATENATE("R50C",'Riesgos Corrup'!$R$56),"")</f>
        <v/>
      </c>
      <c r="V155" s="96" t="str">
        <f>IF(AND('Riesgos Corrup'!$AB$54="Media",'Riesgos Corrup'!$AD$54="Catastrófico"),CONCATENATE("R50C",'Riesgos Corrup'!$R$54),"")</f>
        <v/>
      </c>
      <c r="W155" s="97" t="str">
        <f>IF(AND('Riesgos Corrup'!$AB$55="Media",'Riesgos Corrup'!$AD$55="Catastrófico"),CONCATENATE("R50C",'Riesgos Corrup'!$R$55),"")</f>
        <v/>
      </c>
      <c r="X155" s="98" t="str">
        <f>IF(AND('Riesgos Corrup'!$AB$56="Media",'Riesgos Corrup'!$AD$56="Catastrófico"),CONCATENATE("R50C",'Riesgos Corrup'!$R$56),"")</f>
        <v/>
      </c>
      <c r="Y155" s="40"/>
      <c r="Z155" s="272"/>
      <c r="AA155" s="273"/>
      <c r="AB155" s="273"/>
      <c r="AC155" s="273"/>
      <c r="AD155" s="273"/>
      <c r="AE155" s="274"/>
      <c r="AF155" s="40"/>
      <c r="AG155" s="40"/>
      <c r="AH155" s="40"/>
      <c r="AI155" s="40"/>
      <c r="AJ155" s="40"/>
      <c r="AK155" s="40"/>
      <c r="AL155" s="40"/>
      <c r="AM155" s="40"/>
      <c r="AN155" s="40"/>
      <c r="AO155" s="40"/>
      <c r="AP155" s="40"/>
      <c r="AQ155" s="40"/>
      <c r="AR155" s="40"/>
      <c r="AS155" s="40"/>
      <c r="AT155" s="40"/>
      <c r="AU155" s="40"/>
      <c r="AV155" s="40"/>
      <c r="AW155" s="40"/>
      <c r="AX155" s="40"/>
      <c r="AY155" s="40"/>
      <c r="AZ155" s="40"/>
      <c r="BA155" s="40"/>
      <c r="BB155" s="40"/>
      <c r="BC155" s="40"/>
      <c r="BD155" s="40"/>
      <c r="BE155" s="40"/>
      <c r="BF155" s="40"/>
      <c r="BG155" s="40"/>
      <c r="BH155" s="40"/>
      <c r="BI155" s="40"/>
    </row>
    <row r="156" spans="1:61" ht="15" customHeight="1" x14ac:dyDescent="0.35">
      <c r="A156" s="40"/>
      <c r="B156" s="252"/>
      <c r="C156" s="253"/>
      <c r="D156" s="254"/>
      <c r="E156" s="238" t="s">
        <v>105</v>
      </c>
      <c r="F156" s="239"/>
      <c r="G156" s="239"/>
      <c r="H156" s="239"/>
      <c r="I156" s="239"/>
      <c r="J156" s="108" t="str">
        <f ca="1">IF(AND('Riesgos Corrup'!$AB$7="Baja",'Riesgos Corrup'!$AD$7="Moderado"),CONCATENATE("R1C",'Riesgos Corrup'!$R$7),"")</f>
        <v>R1C1</v>
      </c>
      <c r="K156" s="109" t="str">
        <f>IF(AND('Riesgos Corrup'!$AB$8="Baja",'Riesgos Corrup'!$AD$8="Moderado"),CONCATENATE("R1C",'Riesgos Corrup'!$R$8),"")</f>
        <v/>
      </c>
      <c r="L156" s="110" t="str">
        <f>IF(AND('Riesgos Corrup'!$AB$9="Baja",'Riesgos Corrup'!$AD$9="Moderado"),CONCATENATE("R1C",'Riesgos Corrup'!$R$9),"")</f>
        <v/>
      </c>
      <c r="M156" s="99" t="str">
        <f ca="1">IF(AND('Riesgos Corrup'!$AB$7="Baja",'Riesgos Corrup'!$AD$7="Moderado"),CONCATENATE("R1C",'Riesgos Corrup'!$R$7),"")</f>
        <v>R1C1</v>
      </c>
      <c r="N156" s="100" t="str">
        <f>IF(AND('Riesgos Corrup'!$AB$8="Baja",'Riesgos Corrup'!$AD$8="Moderado"),CONCATENATE("R1C",'Riesgos Corrup'!$R$8),"")</f>
        <v/>
      </c>
      <c r="O156" s="101" t="str">
        <f>IF(AND('Riesgos Corrup'!$AB$9="Baja",'Riesgos Corrup'!$AD$9="Moderado"),CONCATENATE("R1C",'Riesgos Corrup'!$R$9),"")</f>
        <v/>
      </c>
      <c r="P156" s="99" t="str">
        <f ca="1">IF(AND('Riesgos Corrup'!$AB$7="Baja",'Riesgos Corrup'!$AD$7="Moderado"),CONCATENATE("R1C",'Riesgos Corrup'!$R$7),"")</f>
        <v>R1C1</v>
      </c>
      <c r="Q156" s="100" t="str">
        <f>IF(AND('Riesgos Corrup'!$AB$8="Baja",'Riesgos Corrup'!$AD$8="Moderado"),CONCATENATE("R1C",'Riesgos Corrup'!$R$8),"")</f>
        <v/>
      </c>
      <c r="R156" s="101" t="str">
        <f>IF(AND('Riesgos Corrup'!$AB$9="Baja",'Riesgos Corrup'!$AD$9="Moderado"),CONCATENATE("R1C",'Riesgos Corrup'!$R$9),"")</f>
        <v/>
      </c>
      <c r="S156" s="80" t="str">
        <f ca="1">IF(AND('Riesgos Corrup'!$AB$7="Baja",'Riesgos Corrup'!$AD$7="Mayor"),CONCATENATE("R1C",'Riesgos Corrup'!$R$7),"")</f>
        <v/>
      </c>
      <c r="T156" s="81" t="str">
        <f>IF(AND('Riesgos Corrup'!$AB$8="Baja",'Riesgos Corrup'!$AD$8="Mayor"),CONCATENATE("R1C",'Riesgos Corrup'!$R$8),"")</f>
        <v/>
      </c>
      <c r="U156" s="82" t="str">
        <f>IF(AND('Riesgos Corrup'!$AB$9="Baja",'Riesgos Corrup'!$AD$9="Mayor"),CONCATENATE("R1C",'Riesgos Corrup'!$R$9),"")</f>
        <v/>
      </c>
      <c r="V156" s="93" t="str">
        <f ca="1">IF(AND('Riesgos Corrup'!$AB$7="Baja",'Riesgos Corrup'!$AD$7="Catastrófico"),CONCATENATE("R1C",'Riesgos Corrup'!$R$7),"")</f>
        <v/>
      </c>
      <c r="W156" s="94" t="str">
        <f>IF(AND('Riesgos Corrup'!$AB$8="Baja",'Riesgos Corrup'!$AD$8="Catastrófico"),CONCATENATE("R1C",'Riesgos Corrup'!$R$8),"")</f>
        <v/>
      </c>
      <c r="X156" s="95" t="str">
        <f>IF(AND('Riesgos Corrup'!$AB$9="Baja",'Riesgos Corrup'!$AD$9="Catastrófico"),CONCATENATE("R1C",'Riesgos Corrup'!$R$9),"")</f>
        <v/>
      </c>
      <c r="Y156" s="40"/>
      <c r="Z156" s="263" t="s">
        <v>76</v>
      </c>
      <c r="AA156" s="264"/>
      <c r="AB156" s="264"/>
      <c r="AC156" s="264"/>
      <c r="AD156" s="264"/>
      <c r="AE156" s="265"/>
      <c r="AF156" s="40"/>
      <c r="AG156" s="40"/>
      <c r="AH156" s="40"/>
      <c r="AI156" s="40"/>
      <c r="AJ156" s="40"/>
      <c r="AK156" s="40"/>
      <c r="AL156" s="40"/>
      <c r="AM156" s="40"/>
      <c r="AN156" s="40"/>
      <c r="AO156" s="40"/>
      <c r="AP156" s="40"/>
      <c r="AQ156" s="40"/>
      <c r="AR156" s="40"/>
      <c r="AS156" s="40"/>
      <c r="AT156" s="40"/>
      <c r="AU156" s="40"/>
      <c r="AV156" s="40"/>
      <c r="AW156" s="40"/>
      <c r="AX156" s="40"/>
      <c r="AY156" s="40"/>
      <c r="AZ156" s="40"/>
      <c r="BA156" s="40"/>
      <c r="BB156" s="40"/>
      <c r="BC156" s="40"/>
      <c r="BD156" s="40"/>
      <c r="BE156" s="40"/>
      <c r="BF156" s="40"/>
      <c r="BG156" s="40"/>
      <c r="BH156" s="40"/>
      <c r="BI156" s="40"/>
    </row>
    <row r="157" spans="1:61" ht="15" customHeight="1" x14ac:dyDescent="0.35">
      <c r="A157" s="40"/>
      <c r="B157" s="252"/>
      <c r="C157" s="253"/>
      <c r="D157" s="254"/>
      <c r="E157" s="226"/>
      <c r="F157" s="222"/>
      <c r="G157" s="222"/>
      <c r="H157" s="222"/>
      <c r="I157" s="222"/>
      <c r="J157" s="111" t="e">
        <f>IF(AND('Riesgos Corrup'!#REF!="Baja",'Riesgos Corrup'!#REF!="Moderado"),CONCATENATE("R2C",'Riesgos Corrup'!#REF!),"")</f>
        <v>#REF!</v>
      </c>
      <c r="K157" s="112" t="e">
        <f>IF(AND('Riesgos Corrup'!#REF!="Baja",'Riesgos Corrup'!#REF!="Moderado"),CONCATENATE("R2C",'Riesgos Corrup'!#REF!),"")</f>
        <v>#REF!</v>
      </c>
      <c r="L157" s="113" t="e">
        <f>IF(AND('Riesgos Corrup'!#REF!="Baja",'Riesgos Corrup'!#REF!="Moderado"),CONCATENATE("R2C",'Riesgos Corrup'!#REF!),"")</f>
        <v>#REF!</v>
      </c>
      <c r="M157" s="102" t="e">
        <f>IF(AND('Riesgos Corrup'!#REF!="Baja",'Riesgos Corrup'!#REF!="Moderado"),CONCATENATE("R2C",'Riesgos Corrup'!#REF!),"")</f>
        <v>#REF!</v>
      </c>
      <c r="N157" s="103" t="e">
        <f>IF(AND('Riesgos Corrup'!#REF!="Baja",'Riesgos Corrup'!#REF!="Moderado"),CONCATENATE("R2C",'Riesgos Corrup'!#REF!),"")</f>
        <v>#REF!</v>
      </c>
      <c r="O157" s="104" t="e">
        <f>IF(AND('Riesgos Corrup'!#REF!="Baja",'Riesgos Corrup'!#REF!="Moderado"),CONCATENATE("R2C",'Riesgos Corrup'!#REF!),"")</f>
        <v>#REF!</v>
      </c>
      <c r="P157" s="102" t="e">
        <f>IF(AND('Riesgos Corrup'!#REF!="Baja",'Riesgos Corrup'!#REF!="Moderado"),CONCATENATE("R2C",'Riesgos Corrup'!#REF!),"")</f>
        <v>#REF!</v>
      </c>
      <c r="Q157" s="103" t="e">
        <f>IF(AND('Riesgos Corrup'!#REF!="Baja",'Riesgos Corrup'!#REF!="Moderado"),CONCATENATE("R2C",'Riesgos Corrup'!#REF!),"")</f>
        <v>#REF!</v>
      </c>
      <c r="R157" s="104" t="e">
        <f>IF(AND('Riesgos Corrup'!#REF!="Baja",'Riesgos Corrup'!#REF!="Moderado"),CONCATENATE("R2C",'Riesgos Corrup'!#REF!),"")</f>
        <v>#REF!</v>
      </c>
      <c r="S157" s="83" t="e">
        <f>IF(AND('Riesgos Corrup'!#REF!="Baja",'Riesgos Corrup'!#REF!="Mayor"),CONCATENATE("R2C",'Riesgos Corrup'!#REF!),"")</f>
        <v>#REF!</v>
      </c>
      <c r="T157" s="39" t="e">
        <f>IF(AND('Riesgos Corrup'!#REF!="Baja",'Riesgos Corrup'!#REF!="Mayor"),CONCATENATE("R2C",'Riesgos Corrup'!#REF!),"")</f>
        <v>#REF!</v>
      </c>
      <c r="U157" s="84" t="e">
        <f>IF(AND('Riesgos Corrup'!#REF!="Baja",'Riesgos Corrup'!#REF!="Mayor"),CONCATENATE("R2C",'Riesgos Corrup'!#REF!),"")</f>
        <v>#REF!</v>
      </c>
      <c r="V157" s="96" t="e">
        <f>IF(AND('Riesgos Corrup'!#REF!="Baja",'Riesgos Corrup'!#REF!="Catastrófico"),CONCATENATE("R2C",'Riesgos Corrup'!#REF!),"")</f>
        <v>#REF!</v>
      </c>
      <c r="W157" s="97" t="e">
        <f>IF(AND('Riesgos Corrup'!#REF!="Baja",'Riesgos Corrup'!#REF!="Catastrófico"),CONCATENATE("R2C",'Riesgos Corrup'!#REF!),"")</f>
        <v>#REF!</v>
      </c>
      <c r="X157" s="98" t="e">
        <f>IF(AND('Riesgos Corrup'!#REF!="Baja",'Riesgos Corrup'!#REF!="Catastrófico"),CONCATENATE("R2C",'Riesgos Corrup'!#REF!),"")</f>
        <v>#REF!</v>
      </c>
      <c r="Y157" s="40"/>
      <c r="Z157" s="266"/>
      <c r="AA157" s="267"/>
      <c r="AB157" s="267"/>
      <c r="AC157" s="267"/>
      <c r="AD157" s="267"/>
      <c r="AE157" s="268"/>
      <c r="AF157" s="40"/>
      <c r="AG157" s="40"/>
      <c r="AH157" s="40"/>
      <c r="AI157" s="40"/>
      <c r="AJ157" s="40"/>
      <c r="AK157" s="40"/>
      <c r="AL157" s="40"/>
      <c r="AM157" s="40"/>
      <c r="AN157" s="40"/>
      <c r="AO157" s="40"/>
      <c r="AP157" s="40"/>
      <c r="AQ157" s="40"/>
      <c r="AR157" s="40"/>
      <c r="AS157" s="40"/>
      <c r="AT157" s="40"/>
      <c r="AU157" s="40"/>
      <c r="AV157" s="40"/>
      <c r="AW157" s="40"/>
      <c r="AX157" s="40"/>
      <c r="AY157" s="40"/>
      <c r="AZ157" s="40"/>
      <c r="BA157" s="40"/>
      <c r="BB157" s="40"/>
      <c r="BC157" s="40"/>
      <c r="BD157" s="40"/>
      <c r="BE157" s="40"/>
      <c r="BF157" s="40"/>
      <c r="BG157" s="40"/>
      <c r="BH157" s="40"/>
      <c r="BI157" s="40"/>
    </row>
    <row r="158" spans="1:61" ht="15" customHeight="1" x14ac:dyDescent="0.35">
      <c r="A158" s="40"/>
      <c r="B158" s="252"/>
      <c r="C158" s="253"/>
      <c r="D158" s="254"/>
      <c r="E158" s="226"/>
      <c r="F158" s="222"/>
      <c r="G158" s="222"/>
      <c r="H158" s="222"/>
      <c r="I158" s="222"/>
      <c r="J158" s="111" t="e">
        <f>IF(AND('Riesgos Corrup'!#REF!="Baja",'Riesgos Corrup'!#REF!="Moderado"),CONCATENATE("R3C",'Riesgos Corrup'!#REF!),"")</f>
        <v>#REF!</v>
      </c>
      <c r="K158" s="112" t="e">
        <f>IF(AND('Riesgos Corrup'!#REF!="Baja",'Riesgos Corrup'!#REF!="Moderado"),CONCATENATE("R3C",'Riesgos Corrup'!#REF!),"")</f>
        <v>#REF!</v>
      </c>
      <c r="L158" s="113" t="e">
        <f>IF(AND('Riesgos Corrup'!#REF!="Baja",'Riesgos Corrup'!#REF!="Moderado"),CONCATENATE("R3C",'Riesgos Corrup'!#REF!),"")</f>
        <v>#REF!</v>
      </c>
      <c r="M158" s="102" t="e">
        <f>IF(AND('Riesgos Corrup'!#REF!="Baja",'Riesgos Corrup'!#REF!="Moderado"),CONCATENATE("R3C",'Riesgos Corrup'!#REF!),"")</f>
        <v>#REF!</v>
      </c>
      <c r="N158" s="103" t="e">
        <f>IF(AND('Riesgos Corrup'!#REF!="Baja",'Riesgos Corrup'!#REF!="Moderado"),CONCATENATE("R3C",'Riesgos Corrup'!#REF!),"")</f>
        <v>#REF!</v>
      </c>
      <c r="O158" s="104" t="e">
        <f>IF(AND('Riesgos Corrup'!#REF!="Baja",'Riesgos Corrup'!#REF!="Moderado"),CONCATENATE("R3C",'Riesgos Corrup'!#REF!),"")</f>
        <v>#REF!</v>
      </c>
      <c r="P158" s="102" t="e">
        <f>IF(AND('Riesgos Corrup'!#REF!="Baja",'Riesgos Corrup'!#REF!="Moderado"),CONCATENATE("R3C",'Riesgos Corrup'!#REF!),"")</f>
        <v>#REF!</v>
      </c>
      <c r="Q158" s="103" t="e">
        <f>IF(AND('Riesgos Corrup'!#REF!="Baja",'Riesgos Corrup'!#REF!="Moderado"),CONCATENATE("R3C",'Riesgos Corrup'!#REF!),"")</f>
        <v>#REF!</v>
      </c>
      <c r="R158" s="104" t="e">
        <f>IF(AND('Riesgos Corrup'!#REF!="Baja",'Riesgos Corrup'!#REF!="Moderado"),CONCATENATE("R3C",'Riesgos Corrup'!#REF!),"")</f>
        <v>#REF!</v>
      </c>
      <c r="S158" s="83" t="e">
        <f>IF(AND('Riesgos Corrup'!#REF!="Baja",'Riesgos Corrup'!#REF!="Mayor"),CONCATENATE("R3C",'Riesgos Corrup'!#REF!),"")</f>
        <v>#REF!</v>
      </c>
      <c r="T158" s="39" t="e">
        <f>IF(AND('Riesgos Corrup'!#REF!="Baja",'Riesgos Corrup'!#REF!="Mayor"),CONCATENATE("R3C",'Riesgos Corrup'!#REF!),"")</f>
        <v>#REF!</v>
      </c>
      <c r="U158" s="84" t="e">
        <f>IF(AND('Riesgos Corrup'!#REF!="Baja",'Riesgos Corrup'!#REF!="Mayor"),CONCATENATE("R3C",'Riesgos Corrup'!#REF!),"")</f>
        <v>#REF!</v>
      </c>
      <c r="V158" s="96" t="e">
        <f>IF(AND('Riesgos Corrup'!#REF!="Baja",'Riesgos Corrup'!#REF!="Catastrófico"),CONCATENATE("R3C",'Riesgos Corrup'!#REF!),"")</f>
        <v>#REF!</v>
      </c>
      <c r="W158" s="97" t="e">
        <f>IF(AND('Riesgos Corrup'!#REF!="Baja",'Riesgos Corrup'!#REF!="Catastrófico"),CONCATENATE("R3C",'Riesgos Corrup'!#REF!),"")</f>
        <v>#REF!</v>
      </c>
      <c r="X158" s="98" t="e">
        <f>IF(AND('Riesgos Corrup'!#REF!="Baja",'Riesgos Corrup'!#REF!="Catastrófico"),CONCATENATE("R3C",'Riesgos Corrup'!#REF!),"")</f>
        <v>#REF!</v>
      </c>
      <c r="Y158" s="40"/>
      <c r="Z158" s="266"/>
      <c r="AA158" s="267"/>
      <c r="AB158" s="267"/>
      <c r="AC158" s="267"/>
      <c r="AD158" s="267"/>
      <c r="AE158" s="268"/>
      <c r="AF158" s="40"/>
      <c r="AG158" s="40"/>
      <c r="AH158" s="40"/>
      <c r="AI158" s="40"/>
      <c r="AJ158" s="40"/>
      <c r="AK158" s="40"/>
      <c r="AL158" s="40"/>
      <c r="AM158" s="40"/>
      <c r="AN158" s="40"/>
      <c r="AO158" s="40"/>
      <c r="AP158" s="40"/>
      <c r="AQ158" s="40"/>
      <c r="AR158" s="40"/>
      <c r="AS158" s="40"/>
      <c r="AT158" s="40"/>
      <c r="AU158" s="40"/>
      <c r="AV158" s="40"/>
      <c r="AW158" s="40"/>
      <c r="AX158" s="40"/>
      <c r="AY158" s="40"/>
      <c r="AZ158" s="40"/>
      <c r="BA158" s="40"/>
      <c r="BB158" s="40"/>
      <c r="BC158" s="40"/>
      <c r="BD158" s="40"/>
      <c r="BE158" s="40"/>
      <c r="BF158" s="40"/>
      <c r="BG158" s="40"/>
      <c r="BH158" s="40"/>
      <c r="BI158" s="40"/>
    </row>
    <row r="159" spans="1:61" ht="15" customHeight="1" x14ac:dyDescent="0.35">
      <c r="A159" s="40"/>
      <c r="B159" s="252"/>
      <c r="C159" s="253"/>
      <c r="D159" s="254"/>
      <c r="E159" s="226"/>
      <c r="F159" s="222"/>
      <c r="G159" s="222"/>
      <c r="H159" s="222"/>
      <c r="I159" s="222"/>
      <c r="J159" s="111" t="str">
        <f ca="1">IF(AND('Riesgos Corrup'!$AB$10="Baja",'Riesgos Corrup'!$AD$10="Moderado"),CONCATENATE("R4C",'Riesgos Corrup'!$R$10),"")</f>
        <v/>
      </c>
      <c r="K159" s="112" t="str">
        <f>IF(AND('Riesgos Corrup'!$AB$11="Baja",'Riesgos Corrup'!$AD$11="Moderado"),CONCATENATE("R4C",'Riesgos Corrup'!$R$11),"")</f>
        <v/>
      </c>
      <c r="L159" s="113" t="str">
        <f>IF(AND('Riesgos Corrup'!$AB$12="Baja",'Riesgos Corrup'!$AD$12="Moderado"),CONCATENATE("R4C",'Riesgos Corrup'!$R$12),"")</f>
        <v/>
      </c>
      <c r="M159" s="102" t="str">
        <f ca="1">IF(AND('Riesgos Corrup'!$AB$10="Baja",'Riesgos Corrup'!$AD$10="Moderado"),CONCATENATE("R4C",'Riesgos Corrup'!$R$10),"")</f>
        <v/>
      </c>
      <c r="N159" s="103" t="str">
        <f>IF(AND('Riesgos Corrup'!$AB$11="Baja",'Riesgos Corrup'!$AD$11="Moderado"),CONCATENATE("R4C",'Riesgos Corrup'!$R$11),"")</f>
        <v/>
      </c>
      <c r="O159" s="104" t="str">
        <f>IF(AND('Riesgos Corrup'!$AB$12="Baja",'Riesgos Corrup'!$AD$12="Moderado"),CONCATENATE("R4C",'Riesgos Corrup'!$R$12),"")</f>
        <v/>
      </c>
      <c r="P159" s="102" t="str">
        <f ca="1">IF(AND('Riesgos Corrup'!$AB$10="Baja",'Riesgos Corrup'!$AD$10="Moderado"),CONCATENATE("R4C",'Riesgos Corrup'!$R$10),"")</f>
        <v/>
      </c>
      <c r="Q159" s="103" t="str">
        <f>IF(AND('Riesgos Corrup'!$AB$11="Baja",'Riesgos Corrup'!$AD$11="Moderado"),CONCATENATE("R4C",'Riesgos Corrup'!$R$11),"")</f>
        <v/>
      </c>
      <c r="R159" s="104" t="str">
        <f>IF(AND('Riesgos Corrup'!$AB$12="Baja",'Riesgos Corrup'!$AD$12="Moderado"),CONCATENATE("R4C",'Riesgos Corrup'!$R$12),"")</f>
        <v/>
      </c>
      <c r="S159" s="83" t="str">
        <f ca="1">IF(AND('Riesgos Corrup'!$AB$10="Baja",'Riesgos Corrup'!$AD$10="Mayor"),CONCATENATE("R4C",'Riesgos Corrup'!$R$10),"")</f>
        <v/>
      </c>
      <c r="T159" s="39" t="str">
        <f>IF(AND('Riesgos Corrup'!$AB$11="Baja",'Riesgos Corrup'!$AD$11="Mayor"),CONCATENATE("R4C",'Riesgos Corrup'!$R$11),"")</f>
        <v/>
      </c>
      <c r="U159" s="84" t="str">
        <f>IF(AND('Riesgos Corrup'!$AB$12="Baja",'Riesgos Corrup'!$AD$12="Mayor"),CONCATENATE("R4C",'Riesgos Corrup'!$R$12),"")</f>
        <v/>
      </c>
      <c r="V159" s="96" t="str">
        <f ca="1">IF(AND('Riesgos Corrup'!$AB$10="Baja",'Riesgos Corrup'!$AD$10="Catastrófico"),CONCATENATE("R4C",'Riesgos Corrup'!$R$10),"")</f>
        <v/>
      </c>
      <c r="W159" s="97" t="str">
        <f>IF(AND('Riesgos Corrup'!$AB$11="Baja",'Riesgos Corrup'!$AD$11="Catastrófico"),CONCATENATE("R4C",'Riesgos Corrup'!$R$11),"")</f>
        <v/>
      </c>
      <c r="X159" s="98" t="str">
        <f>IF(AND('Riesgos Corrup'!$AB$12="Baja",'Riesgos Corrup'!$AD$12="Catastrófico"),CONCATENATE("R4C",'Riesgos Corrup'!$R$12),"")</f>
        <v/>
      </c>
      <c r="Y159" s="40"/>
      <c r="Z159" s="266"/>
      <c r="AA159" s="267"/>
      <c r="AB159" s="267"/>
      <c r="AC159" s="267"/>
      <c r="AD159" s="267"/>
      <c r="AE159" s="268"/>
      <c r="AF159" s="40"/>
      <c r="AG159" s="40"/>
      <c r="AH159" s="40"/>
      <c r="AI159" s="40"/>
      <c r="AJ159" s="40"/>
      <c r="AK159" s="40"/>
      <c r="AL159" s="40"/>
      <c r="AM159" s="40"/>
      <c r="AN159" s="40"/>
      <c r="AO159" s="40"/>
      <c r="AP159" s="40"/>
      <c r="AQ159" s="40"/>
      <c r="AR159" s="40"/>
      <c r="AS159" s="40"/>
      <c r="AT159" s="40"/>
      <c r="AU159" s="40"/>
      <c r="AV159" s="40"/>
      <c r="AW159" s="40"/>
      <c r="AX159" s="40"/>
      <c r="AY159" s="40"/>
      <c r="AZ159" s="40"/>
      <c r="BA159" s="40"/>
      <c r="BB159" s="40"/>
      <c r="BC159" s="40"/>
      <c r="BD159" s="40"/>
      <c r="BE159" s="40"/>
      <c r="BF159" s="40"/>
      <c r="BG159" s="40"/>
      <c r="BH159" s="40"/>
      <c r="BI159" s="40"/>
    </row>
    <row r="160" spans="1:61" ht="15" customHeight="1" x14ac:dyDescent="0.35">
      <c r="A160" s="40"/>
      <c r="B160" s="252"/>
      <c r="C160" s="253"/>
      <c r="D160" s="254"/>
      <c r="E160" s="226"/>
      <c r="F160" s="222"/>
      <c r="G160" s="222"/>
      <c r="H160" s="222"/>
      <c r="I160" s="222"/>
      <c r="J160" s="111" t="e">
        <f>IF(AND('Riesgos Corrup'!#REF!="Baja",'Riesgos Corrup'!#REF!="Moderado"),CONCATENATE("R5C",'Riesgos Corrup'!#REF!),"")</f>
        <v>#REF!</v>
      </c>
      <c r="K160" s="112" t="e">
        <f>IF(AND('Riesgos Corrup'!#REF!="Baja",'Riesgos Corrup'!#REF!="Moderado"),CONCATENATE("R5C",'Riesgos Corrup'!#REF!),"")</f>
        <v>#REF!</v>
      </c>
      <c r="L160" s="113" t="e">
        <f>IF(AND('Riesgos Corrup'!#REF!="Baja",'Riesgos Corrup'!#REF!="Moderado"),CONCATENATE("R5C",'Riesgos Corrup'!#REF!),"")</f>
        <v>#REF!</v>
      </c>
      <c r="M160" s="102" t="e">
        <f>IF(AND('Riesgos Corrup'!#REF!="Baja",'Riesgos Corrup'!#REF!="Moderado"),CONCATENATE("R5C",'Riesgos Corrup'!#REF!),"")</f>
        <v>#REF!</v>
      </c>
      <c r="N160" s="103" t="e">
        <f>IF(AND('Riesgos Corrup'!#REF!="Baja",'Riesgos Corrup'!#REF!="Moderado"),CONCATENATE("R5C",'Riesgos Corrup'!#REF!),"")</f>
        <v>#REF!</v>
      </c>
      <c r="O160" s="104" t="e">
        <f>IF(AND('Riesgos Corrup'!#REF!="Baja",'Riesgos Corrup'!#REF!="Moderado"),CONCATENATE("R5C",'Riesgos Corrup'!#REF!),"")</f>
        <v>#REF!</v>
      </c>
      <c r="P160" s="102" t="e">
        <f>IF(AND('Riesgos Corrup'!#REF!="Baja",'Riesgos Corrup'!#REF!="Moderado"),CONCATENATE("R5C",'Riesgos Corrup'!#REF!),"")</f>
        <v>#REF!</v>
      </c>
      <c r="Q160" s="103" t="e">
        <f>IF(AND('Riesgos Corrup'!#REF!="Baja",'Riesgos Corrup'!#REF!="Moderado"),CONCATENATE("R5C",'Riesgos Corrup'!#REF!),"")</f>
        <v>#REF!</v>
      </c>
      <c r="R160" s="104" t="e">
        <f>IF(AND('Riesgos Corrup'!#REF!="Baja",'Riesgos Corrup'!#REF!="Moderado"),CONCATENATE("R5C",'Riesgos Corrup'!#REF!),"")</f>
        <v>#REF!</v>
      </c>
      <c r="S160" s="83" t="e">
        <f>IF(AND('Riesgos Corrup'!#REF!="Baja",'Riesgos Corrup'!#REF!="Mayor"),CONCATENATE("R5C",'Riesgos Corrup'!#REF!),"")</f>
        <v>#REF!</v>
      </c>
      <c r="T160" s="39" t="e">
        <f>IF(AND('Riesgos Corrup'!#REF!="Baja",'Riesgos Corrup'!#REF!="Mayor"),CONCATENATE("R5C",'Riesgos Corrup'!#REF!),"")</f>
        <v>#REF!</v>
      </c>
      <c r="U160" s="84" t="e">
        <f>IF(AND('Riesgos Corrup'!#REF!="Baja",'Riesgos Corrup'!#REF!="Mayor"),CONCATENATE("R5C",'Riesgos Corrup'!#REF!),"")</f>
        <v>#REF!</v>
      </c>
      <c r="V160" s="96" t="e">
        <f>IF(AND('Riesgos Corrup'!#REF!="Baja",'Riesgos Corrup'!#REF!="Catastrófico"),CONCATENATE("R5C",'Riesgos Corrup'!#REF!),"")</f>
        <v>#REF!</v>
      </c>
      <c r="W160" s="97" t="e">
        <f>IF(AND('Riesgos Corrup'!#REF!="Baja",'Riesgos Corrup'!#REF!="Catastrófico"),CONCATENATE("R5C",'Riesgos Corrup'!#REF!),"")</f>
        <v>#REF!</v>
      </c>
      <c r="X160" s="98" t="e">
        <f>IF(AND('Riesgos Corrup'!#REF!="Baja",'Riesgos Corrup'!#REF!="Catastrófico"),CONCATENATE("R5C",'Riesgos Corrup'!#REF!),"")</f>
        <v>#REF!</v>
      </c>
      <c r="Y160" s="40"/>
      <c r="Z160" s="266"/>
      <c r="AA160" s="267"/>
      <c r="AB160" s="267"/>
      <c r="AC160" s="267"/>
      <c r="AD160" s="267"/>
      <c r="AE160" s="268"/>
      <c r="AF160" s="40"/>
      <c r="AG160" s="40"/>
      <c r="AH160" s="40"/>
      <c r="AI160" s="40"/>
      <c r="AJ160" s="40"/>
      <c r="AK160" s="40"/>
      <c r="AL160" s="40"/>
      <c r="AM160" s="40"/>
      <c r="AN160" s="40"/>
      <c r="AO160" s="40"/>
      <c r="AP160" s="40"/>
      <c r="AQ160" s="40"/>
      <c r="AR160" s="40"/>
      <c r="AS160" s="40"/>
      <c r="AT160" s="40"/>
      <c r="AU160" s="40"/>
      <c r="AV160" s="40"/>
      <c r="AW160" s="40"/>
      <c r="AX160" s="40"/>
      <c r="AY160" s="40"/>
      <c r="AZ160" s="40"/>
      <c r="BA160" s="40"/>
      <c r="BB160" s="40"/>
      <c r="BC160" s="40"/>
      <c r="BD160" s="40"/>
      <c r="BE160" s="40"/>
      <c r="BF160" s="40"/>
      <c r="BG160" s="40"/>
      <c r="BH160" s="40"/>
      <c r="BI160" s="40"/>
    </row>
    <row r="161" spans="1:61" ht="15" customHeight="1" x14ac:dyDescent="0.35">
      <c r="A161" s="40"/>
      <c r="B161" s="252"/>
      <c r="C161" s="253"/>
      <c r="D161" s="254"/>
      <c r="E161" s="226"/>
      <c r="F161" s="222"/>
      <c r="G161" s="222"/>
      <c r="H161" s="222"/>
      <c r="I161" s="222"/>
      <c r="J161" s="111" t="str">
        <f ca="1">IF(AND('Riesgos Corrup'!$AB$13="Baja",'Riesgos Corrup'!$AD$13="Moderado"),CONCATENATE("R6C",'Riesgos Corrup'!$R$13),"")</f>
        <v/>
      </c>
      <c r="K161" s="112" t="str">
        <f ca="1">IF(AND('Riesgos Corrup'!$AB$14="Baja",'Riesgos Corrup'!$AD$14="Moderado"),CONCATENATE("R6C",'Riesgos Corrup'!$R$14),"")</f>
        <v/>
      </c>
      <c r="L161" s="113" t="str">
        <f ca="1">IF(AND('Riesgos Corrup'!$AB$15="Baja",'Riesgos Corrup'!$AD$15="Moderado"),CONCATENATE("R6C",'Riesgos Corrup'!$R$15),"")</f>
        <v>R6C3</v>
      </c>
      <c r="M161" s="102" t="str">
        <f ca="1">IF(AND('Riesgos Corrup'!$AB$13="Baja",'Riesgos Corrup'!$AD$13="Moderado"),CONCATENATE("R6C",'Riesgos Corrup'!$R$13),"")</f>
        <v/>
      </c>
      <c r="N161" s="103" t="str">
        <f ca="1">IF(AND('Riesgos Corrup'!$AB$14="Baja",'Riesgos Corrup'!$AD$14="Moderado"),CONCATENATE("R6C",'Riesgos Corrup'!$R$14),"")</f>
        <v/>
      </c>
      <c r="O161" s="104" t="str">
        <f ca="1">IF(AND('Riesgos Corrup'!$AB$15="Baja",'Riesgos Corrup'!$AD$15="Moderado"),CONCATENATE("R6C",'Riesgos Corrup'!$R$15),"")</f>
        <v>R6C3</v>
      </c>
      <c r="P161" s="102" t="str">
        <f ca="1">IF(AND('Riesgos Corrup'!$AB$13="Baja",'Riesgos Corrup'!$AD$13="Moderado"),CONCATENATE("R6C",'Riesgos Corrup'!$R$13),"")</f>
        <v/>
      </c>
      <c r="Q161" s="103" t="str">
        <f ca="1">IF(AND('Riesgos Corrup'!$AB$14="Baja",'Riesgos Corrup'!$AD$14="Moderado"),CONCATENATE("R6C",'Riesgos Corrup'!$R$14),"")</f>
        <v/>
      </c>
      <c r="R161" s="104" t="str">
        <f ca="1">IF(AND('Riesgos Corrup'!$AB$15="Baja",'Riesgos Corrup'!$AD$15="Moderado"),CONCATENATE("R6C",'Riesgos Corrup'!$R$15),"")</f>
        <v>R6C3</v>
      </c>
      <c r="S161" s="83" t="str">
        <f ca="1">IF(AND('Riesgos Corrup'!$AB$13="Baja",'Riesgos Corrup'!$AD$13="Mayor"),CONCATENATE("R6C",'Riesgos Corrup'!$R$13),"")</f>
        <v/>
      </c>
      <c r="T161" s="39" t="str">
        <f ca="1">IF(AND('Riesgos Corrup'!$AB$14="Baja",'Riesgos Corrup'!$AD$14="Mayor"),CONCATENATE("R6C",'Riesgos Corrup'!$R$14),"")</f>
        <v/>
      </c>
      <c r="U161" s="84" t="str">
        <f ca="1">IF(AND('Riesgos Corrup'!$AB$15="Baja",'Riesgos Corrup'!$AD$15="Mayor"),CONCATENATE("R6C",'Riesgos Corrup'!$R$15),"")</f>
        <v/>
      </c>
      <c r="V161" s="96" t="str">
        <f ca="1">IF(AND('Riesgos Corrup'!$AB$13="Baja",'Riesgos Corrup'!$AD$13="Catastrófico"),CONCATENATE("R6C",'Riesgos Corrup'!$R$13),"")</f>
        <v/>
      </c>
      <c r="W161" s="97" t="str">
        <f ca="1">IF(AND('Riesgos Corrup'!$AB$14="Baja",'Riesgos Corrup'!$AD$14="Catastrófico"),CONCATENATE("R6C",'Riesgos Corrup'!$R$14),"")</f>
        <v/>
      </c>
      <c r="X161" s="98" t="str">
        <f ca="1">IF(AND('Riesgos Corrup'!$AB$15="Baja",'Riesgos Corrup'!$AD$15="Catastrófico"),CONCATENATE("R6C",'Riesgos Corrup'!$R$15),"")</f>
        <v/>
      </c>
      <c r="Y161" s="40"/>
      <c r="Z161" s="266"/>
      <c r="AA161" s="267"/>
      <c r="AB161" s="267"/>
      <c r="AC161" s="267"/>
      <c r="AD161" s="267"/>
      <c r="AE161" s="268"/>
      <c r="AF161" s="40"/>
      <c r="AG161" s="40"/>
      <c r="AH161" s="40"/>
      <c r="AI161" s="40"/>
      <c r="AJ161" s="40"/>
      <c r="AK161" s="40"/>
      <c r="AL161" s="40"/>
      <c r="AM161" s="40"/>
      <c r="AN161" s="40"/>
      <c r="AO161" s="40"/>
      <c r="AP161" s="40"/>
      <c r="AQ161" s="40"/>
      <c r="AR161" s="40"/>
      <c r="AS161" s="40"/>
      <c r="AT161" s="40"/>
      <c r="AU161" s="40"/>
      <c r="AV161" s="40"/>
      <c r="AW161" s="40"/>
      <c r="AX161" s="40"/>
      <c r="AY161" s="40"/>
      <c r="AZ161" s="40"/>
      <c r="BA161" s="40"/>
      <c r="BB161" s="40"/>
      <c r="BC161" s="40"/>
      <c r="BD161" s="40"/>
      <c r="BE161" s="40"/>
      <c r="BF161" s="40"/>
      <c r="BG161" s="40"/>
      <c r="BH161" s="40"/>
      <c r="BI161" s="40"/>
    </row>
    <row r="162" spans="1:61" ht="15" customHeight="1" x14ac:dyDescent="0.35">
      <c r="A162" s="40"/>
      <c r="B162" s="252"/>
      <c r="C162" s="253"/>
      <c r="D162" s="254"/>
      <c r="E162" s="226"/>
      <c r="F162" s="222"/>
      <c r="G162" s="222"/>
      <c r="H162" s="222"/>
      <c r="I162" s="222"/>
      <c r="J162" s="111" t="e">
        <f>IF(AND('Riesgos Corrup'!#REF!="Baja",'Riesgos Corrup'!#REF!="Moderado"),CONCATENATE("R7C",'Riesgos Corrup'!#REF!),"")</f>
        <v>#REF!</v>
      </c>
      <c r="K162" s="112" t="e">
        <f>IF(AND('Riesgos Corrup'!#REF!="Baja",'Riesgos Corrup'!#REF!="Moderado"),CONCATENATE("R7C",'Riesgos Corrup'!#REF!),"")</f>
        <v>#REF!</v>
      </c>
      <c r="L162" s="113" t="e">
        <f>IF(AND('Riesgos Corrup'!#REF!="Baja",'Riesgos Corrup'!#REF!="Moderado"),CONCATENATE("R7C",'Riesgos Corrup'!#REF!),"")</f>
        <v>#REF!</v>
      </c>
      <c r="M162" s="102" t="e">
        <f>IF(AND('Riesgos Corrup'!#REF!="Baja",'Riesgos Corrup'!#REF!="Moderado"),CONCATENATE("R7C",'Riesgos Corrup'!#REF!),"")</f>
        <v>#REF!</v>
      </c>
      <c r="N162" s="103" t="e">
        <f>IF(AND('Riesgos Corrup'!#REF!="Baja",'Riesgos Corrup'!#REF!="Moderado"),CONCATENATE("R7C",'Riesgos Corrup'!#REF!),"")</f>
        <v>#REF!</v>
      </c>
      <c r="O162" s="104" t="e">
        <f>IF(AND('Riesgos Corrup'!#REF!="Baja",'Riesgos Corrup'!#REF!="Moderado"),CONCATENATE("R7C",'Riesgos Corrup'!#REF!),"")</f>
        <v>#REF!</v>
      </c>
      <c r="P162" s="102" t="e">
        <f>IF(AND('Riesgos Corrup'!#REF!="Baja",'Riesgos Corrup'!#REF!="Moderado"),CONCATENATE("R7C",'Riesgos Corrup'!#REF!),"")</f>
        <v>#REF!</v>
      </c>
      <c r="Q162" s="103" t="e">
        <f>IF(AND('Riesgos Corrup'!#REF!="Baja",'Riesgos Corrup'!#REF!="Moderado"),CONCATENATE("R7C",'Riesgos Corrup'!#REF!),"")</f>
        <v>#REF!</v>
      </c>
      <c r="R162" s="104" t="e">
        <f>IF(AND('Riesgos Corrup'!#REF!="Baja",'Riesgos Corrup'!#REF!="Moderado"),CONCATENATE("R7C",'Riesgos Corrup'!#REF!),"")</f>
        <v>#REF!</v>
      </c>
      <c r="S162" s="83" t="e">
        <f>IF(AND('Riesgos Corrup'!#REF!="Baja",'Riesgos Corrup'!#REF!="Mayor"),CONCATENATE("R7C",'Riesgos Corrup'!#REF!),"")</f>
        <v>#REF!</v>
      </c>
      <c r="T162" s="39" t="e">
        <f>IF(AND('Riesgos Corrup'!#REF!="Baja",'Riesgos Corrup'!#REF!="Mayor"),CONCATENATE("R7C",'Riesgos Corrup'!#REF!),"")</f>
        <v>#REF!</v>
      </c>
      <c r="U162" s="84" t="e">
        <f>IF(AND('Riesgos Corrup'!#REF!="Baja",'Riesgos Corrup'!#REF!="Mayor"),CONCATENATE("R7C",'Riesgos Corrup'!#REF!),"")</f>
        <v>#REF!</v>
      </c>
      <c r="V162" s="96" t="e">
        <f>IF(AND('Riesgos Corrup'!#REF!="Baja",'Riesgos Corrup'!#REF!="Catastrófico"),CONCATENATE("R7C",'Riesgos Corrup'!#REF!),"")</f>
        <v>#REF!</v>
      </c>
      <c r="W162" s="97" t="e">
        <f>IF(AND('Riesgos Corrup'!#REF!="Baja",'Riesgos Corrup'!#REF!="Catastrófico"),CONCATENATE("R7C",'Riesgos Corrup'!#REF!),"")</f>
        <v>#REF!</v>
      </c>
      <c r="X162" s="98" t="e">
        <f>IF(AND('Riesgos Corrup'!#REF!="Baja",'Riesgos Corrup'!#REF!="Catastrófico"),CONCATENATE("R7C",'Riesgos Corrup'!#REF!),"")</f>
        <v>#REF!</v>
      </c>
      <c r="Y162" s="40"/>
      <c r="Z162" s="266"/>
      <c r="AA162" s="267"/>
      <c r="AB162" s="267"/>
      <c r="AC162" s="267"/>
      <c r="AD162" s="267"/>
      <c r="AE162" s="268"/>
      <c r="AF162" s="40"/>
      <c r="AG162" s="40"/>
      <c r="AH162" s="40"/>
      <c r="AI162" s="40"/>
      <c r="AJ162" s="40"/>
      <c r="AK162" s="40"/>
      <c r="AL162" s="40"/>
      <c r="AM162" s="40"/>
      <c r="AN162" s="40"/>
      <c r="AO162" s="40"/>
      <c r="AP162" s="40"/>
      <c r="AQ162" s="40"/>
      <c r="AR162" s="40"/>
      <c r="AS162" s="40"/>
      <c r="AT162" s="40"/>
      <c r="AU162" s="40"/>
      <c r="AV162" s="40"/>
      <c r="AW162" s="40"/>
      <c r="AX162" s="40"/>
      <c r="AY162" s="40"/>
      <c r="AZ162" s="40"/>
      <c r="BA162" s="40"/>
      <c r="BB162" s="40"/>
      <c r="BC162" s="40"/>
      <c r="BD162" s="40"/>
      <c r="BE162" s="40"/>
      <c r="BF162" s="40"/>
      <c r="BG162" s="40"/>
      <c r="BH162" s="40"/>
      <c r="BI162" s="40"/>
    </row>
    <row r="163" spans="1:61" ht="15" customHeight="1" x14ac:dyDescent="0.35">
      <c r="A163" s="40"/>
      <c r="B163" s="252"/>
      <c r="C163" s="253"/>
      <c r="D163" s="254"/>
      <c r="E163" s="226"/>
      <c r="F163" s="222"/>
      <c r="G163" s="222"/>
      <c r="H163" s="222"/>
      <c r="I163" s="222"/>
      <c r="J163" s="111" t="e">
        <f>IF(AND('Riesgos Corrup'!#REF!="Baja",'Riesgos Corrup'!#REF!="Moderado"),CONCATENATE("R8C",'Riesgos Corrup'!#REF!),"")</f>
        <v>#REF!</v>
      </c>
      <c r="K163" s="112" t="e">
        <f>IF(AND('Riesgos Corrup'!#REF!="Baja",'Riesgos Corrup'!#REF!="Moderado"),CONCATENATE("R8C",'Riesgos Corrup'!#REF!),"")</f>
        <v>#REF!</v>
      </c>
      <c r="L163" s="113" t="e">
        <f>IF(AND('Riesgos Corrup'!#REF!="Baja",'Riesgos Corrup'!#REF!="Moderado"),CONCATENATE("R8C",'Riesgos Corrup'!#REF!),"")</f>
        <v>#REF!</v>
      </c>
      <c r="M163" s="102" t="e">
        <f>IF(AND('Riesgos Corrup'!#REF!="Baja",'Riesgos Corrup'!#REF!="Moderado"),CONCATENATE("R8C",'Riesgos Corrup'!#REF!),"")</f>
        <v>#REF!</v>
      </c>
      <c r="N163" s="103" t="e">
        <f>IF(AND('Riesgos Corrup'!#REF!="Baja",'Riesgos Corrup'!#REF!="Moderado"),CONCATENATE("R8C",'Riesgos Corrup'!#REF!),"")</f>
        <v>#REF!</v>
      </c>
      <c r="O163" s="104" t="e">
        <f>IF(AND('Riesgos Corrup'!#REF!="Baja",'Riesgos Corrup'!#REF!="Moderado"),CONCATENATE("R8C",'Riesgos Corrup'!#REF!),"")</f>
        <v>#REF!</v>
      </c>
      <c r="P163" s="102" t="e">
        <f>IF(AND('Riesgos Corrup'!#REF!="Baja",'Riesgos Corrup'!#REF!="Moderado"),CONCATENATE("R8C",'Riesgos Corrup'!#REF!),"")</f>
        <v>#REF!</v>
      </c>
      <c r="Q163" s="103" t="e">
        <f>IF(AND('Riesgos Corrup'!#REF!="Baja",'Riesgos Corrup'!#REF!="Moderado"),CONCATENATE("R8C",'Riesgos Corrup'!#REF!),"")</f>
        <v>#REF!</v>
      </c>
      <c r="R163" s="104" t="e">
        <f>IF(AND('Riesgos Corrup'!#REF!="Baja",'Riesgos Corrup'!#REF!="Moderado"),CONCATENATE("R8C",'Riesgos Corrup'!#REF!),"")</f>
        <v>#REF!</v>
      </c>
      <c r="S163" s="83" t="e">
        <f>IF(AND('Riesgos Corrup'!#REF!="Baja",'Riesgos Corrup'!#REF!="Mayor"),CONCATENATE("R8C",'Riesgos Corrup'!#REF!),"")</f>
        <v>#REF!</v>
      </c>
      <c r="T163" s="39" t="e">
        <f>IF(AND('Riesgos Corrup'!#REF!="Baja",'Riesgos Corrup'!#REF!="Mayor"),CONCATENATE("R8C",'Riesgos Corrup'!#REF!),"")</f>
        <v>#REF!</v>
      </c>
      <c r="U163" s="84" t="e">
        <f>IF(AND('Riesgos Corrup'!#REF!="Baja",'Riesgos Corrup'!#REF!="Mayor"),CONCATENATE("R8C",'Riesgos Corrup'!#REF!),"")</f>
        <v>#REF!</v>
      </c>
      <c r="V163" s="96" t="e">
        <f>IF(AND('Riesgos Corrup'!#REF!="Baja",'Riesgos Corrup'!#REF!="Catastrófico"),CONCATENATE("R8C",'Riesgos Corrup'!#REF!),"")</f>
        <v>#REF!</v>
      </c>
      <c r="W163" s="97" t="e">
        <f>IF(AND('Riesgos Corrup'!#REF!="Baja",'Riesgos Corrup'!#REF!="Catastrófico"),CONCATENATE("R8C",'Riesgos Corrup'!#REF!),"")</f>
        <v>#REF!</v>
      </c>
      <c r="X163" s="98" t="e">
        <f>IF(AND('Riesgos Corrup'!#REF!="Baja",'Riesgos Corrup'!#REF!="Catastrófico"),CONCATENATE("R8C",'Riesgos Corrup'!#REF!),"")</f>
        <v>#REF!</v>
      </c>
      <c r="Y163" s="40"/>
      <c r="Z163" s="266"/>
      <c r="AA163" s="267"/>
      <c r="AB163" s="267"/>
      <c r="AC163" s="267"/>
      <c r="AD163" s="267"/>
      <c r="AE163" s="268"/>
      <c r="AF163" s="40"/>
      <c r="AG163" s="40"/>
      <c r="AH163" s="40"/>
      <c r="AI163" s="40"/>
      <c r="AJ163" s="40"/>
      <c r="AK163" s="40"/>
      <c r="AL163" s="40"/>
      <c r="AM163" s="40"/>
      <c r="AN163" s="40"/>
      <c r="AO163" s="40"/>
      <c r="AP163" s="40"/>
      <c r="AQ163" s="40"/>
      <c r="AR163" s="40"/>
      <c r="AS163" s="40"/>
      <c r="AT163" s="40"/>
      <c r="AU163" s="40"/>
      <c r="AV163" s="40"/>
      <c r="AW163" s="40"/>
      <c r="AX163" s="40"/>
      <c r="AY163" s="40"/>
      <c r="AZ163" s="40"/>
      <c r="BA163" s="40"/>
      <c r="BB163" s="40"/>
      <c r="BC163" s="40"/>
      <c r="BD163" s="40"/>
      <c r="BE163" s="40"/>
      <c r="BF163" s="40"/>
      <c r="BG163" s="40"/>
      <c r="BH163" s="40"/>
      <c r="BI163" s="40"/>
    </row>
    <row r="164" spans="1:61" ht="15" customHeight="1" x14ac:dyDescent="0.35">
      <c r="A164" s="40"/>
      <c r="B164" s="252"/>
      <c r="C164" s="253"/>
      <c r="D164" s="254"/>
      <c r="E164" s="226"/>
      <c r="F164" s="222"/>
      <c r="G164" s="222"/>
      <c r="H164" s="222"/>
      <c r="I164" s="222"/>
      <c r="J164" s="111" t="e">
        <f>IF(AND('Riesgos Corrup'!#REF!="Baja",'Riesgos Corrup'!#REF!="Moderado"),CONCATENATE("R9C",'Riesgos Corrup'!#REF!),"")</f>
        <v>#REF!</v>
      </c>
      <c r="K164" s="112" t="e">
        <f>IF(AND('Riesgos Corrup'!#REF!="Baja",'Riesgos Corrup'!#REF!="Moderado"),CONCATENATE("R9C",'Riesgos Corrup'!#REF!),"")</f>
        <v>#REF!</v>
      </c>
      <c r="L164" s="113" t="e">
        <f>IF(AND('Riesgos Corrup'!#REF!="Baja",'Riesgos Corrup'!#REF!="Moderado"),CONCATENATE("R9C",'Riesgos Corrup'!#REF!),"")</f>
        <v>#REF!</v>
      </c>
      <c r="M164" s="102" t="e">
        <f>IF(AND('Riesgos Corrup'!#REF!="Baja",'Riesgos Corrup'!#REF!="Moderado"),CONCATENATE("R9C",'Riesgos Corrup'!#REF!),"")</f>
        <v>#REF!</v>
      </c>
      <c r="N164" s="103" t="e">
        <f>IF(AND('Riesgos Corrup'!#REF!="Baja",'Riesgos Corrup'!#REF!="Moderado"),CONCATENATE("R9C",'Riesgos Corrup'!#REF!),"")</f>
        <v>#REF!</v>
      </c>
      <c r="O164" s="104" t="e">
        <f>IF(AND('Riesgos Corrup'!#REF!="Baja",'Riesgos Corrup'!#REF!="Moderado"),CONCATENATE("R9C",'Riesgos Corrup'!#REF!),"")</f>
        <v>#REF!</v>
      </c>
      <c r="P164" s="102" t="e">
        <f>IF(AND('Riesgos Corrup'!#REF!="Baja",'Riesgos Corrup'!#REF!="Moderado"),CONCATENATE("R9C",'Riesgos Corrup'!#REF!),"")</f>
        <v>#REF!</v>
      </c>
      <c r="Q164" s="103" t="e">
        <f>IF(AND('Riesgos Corrup'!#REF!="Baja",'Riesgos Corrup'!#REF!="Moderado"),CONCATENATE("R9C",'Riesgos Corrup'!#REF!),"")</f>
        <v>#REF!</v>
      </c>
      <c r="R164" s="104" t="e">
        <f>IF(AND('Riesgos Corrup'!#REF!="Baja",'Riesgos Corrup'!#REF!="Moderado"),CONCATENATE("R9C",'Riesgos Corrup'!#REF!),"")</f>
        <v>#REF!</v>
      </c>
      <c r="S164" s="83" t="e">
        <f>IF(AND('Riesgos Corrup'!#REF!="Baja",'Riesgos Corrup'!#REF!="Mayor"),CONCATENATE("R9C",'Riesgos Corrup'!#REF!),"")</f>
        <v>#REF!</v>
      </c>
      <c r="T164" s="39" t="e">
        <f>IF(AND('Riesgos Corrup'!#REF!="Baja",'Riesgos Corrup'!#REF!="Mayor"),CONCATENATE("R9C",'Riesgos Corrup'!#REF!),"")</f>
        <v>#REF!</v>
      </c>
      <c r="U164" s="84" t="e">
        <f>IF(AND('Riesgos Corrup'!#REF!="Baja",'Riesgos Corrup'!#REF!="Mayor"),CONCATENATE("R9C",'Riesgos Corrup'!#REF!),"")</f>
        <v>#REF!</v>
      </c>
      <c r="V164" s="96" t="e">
        <f>IF(AND('Riesgos Corrup'!#REF!="Baja",'Riesgos Corrup'!#REF!="Catastrófico"),CONCATENATE("R9C",'Riesgos Corrup'!#REF!),"")</f>
        <v>#REF!</v>
      </c>
      <c r="W164" s="97" t="e">
        <f>IF(AND('Riesgos Corrup'!#REF!="Baja",'Riesgos Corrup'!#REF!="Catastrófico"),CONCATENATE("R9C",'Riesgos Corrup'!#REF!),"")</f>
        <v>#REF!</v>
      </c>
      <c r="X164" s="98" t="e">
        <f>IF(AND('Riesgos Corrup'!#REF!="Baja",'Riesgos Corrup'!#REF!="Catastrófico"),CONCATENATE("R9C",'Riesgos Corrup'!#REF!),"")</f>
        <v>#REF!</v>
      </c>
      <c r="Y164" s="40"/>
      <c r="Z164" s="266"/>
      <c r="AA164" s="267"/>
      <c r="AB164" s="267"/>
      <c r="AC164" s="267"/>
      <c r="AD164" s="267"/>
      <c r="AE164" s="268"/>
      <c r="AF164" s="40"/>
      <c r="AG164" s="40"/>
      <c r="AH164" s="40"/>
      <c r="AI164" s="40"/>
      <c r="AJ164" s="40"/>
      <c r="AK164" s="40"/>
      <c r="AL164" s="40"/>
      <c r="AM164" s="40"/>
      <c r="AN164" s="40"/>
      <c r="AO164" s="40"/>
      <c r="AP164" s="40"/>
      <c r="AQ164" s="40"/>
      <c r="AR164" s="40"/>
      <c r="AS164" s="40"/>
      <c r="AT164" s="40"/>
      <c r="AU164" s="40"/>
      <c r="AV164" s="40"/>
      <c r="AW164" s="40"/>
      <c r="AX164" s="40"/>
      <c r="AY164" s="40"/>
      <c r="AZ164" s="40"/>
      <c r="BA164" s="40"/>
      <c r="BB164" s="40"/>
      <c r="BC164" s="40"/>
      <c r="BD164" s="40"/>
      <c r="BE164" s="40"/>
      <c r="BF164" s="40"/>
      <c r="BG164" s="40"/>
      <c r="BH164" s="40"/>
      <c r="BI164" s="40"/>
    </row>
    <row r="165" spans="1:61" ht="15" customHeight="1" x14ac:dyDescent="0.35">
      <c r="A165" s="40"/>
      <c r="B165" s="252"/>
      <c r="C165" s="253"/>
      <c r="D165" s="254"/>
      <c r="E165" s="226"/>
      <c r="F165" s="222"/>
      <c r="G165" s="222"/>
      <c r="H165" s="222"/>
      <c r="I165" s="222"/>
      <c r="J165" s="111" t="str">
        <f ca="1">IF(AND('Riesgos Corrup'!$AB$16="Baja",'Riesgos Corrup'!$AD$16="Moderado"),CONCATENATE("R10C",'Riesgos Corrup'!$R$16),"")</f>
        <v>R10C1</v>
      </c>
      <c r="K165" s="112" t="str">
        <f>IF(AND('Riesgos Corrup'!$AB$17="Baja",'Riesgos Corrup'!$AD$17="Moderado"),CONCATENATE("R10C",'Riesgos Corrup'!$R$17),"")</f>
        <v/>
      </c>
      <c r="L165" s="113" t="str">
        <f>IF(AND('Riesgos Corrup'!$AB$18="Baja",'Riesgos Corrup'!$AD$18="Moderado"),CONCATENATE("R10C",'Riesgos Corrup'!$R$18),"")</f>
        <v/>
      </c>
      <c r="M165" s="102" t="str">
        <f ca="1">IF(AND('Riesgos Corrup'!$AB$16="Baja",'Riesgos Corrup'!$AD$16="Moderado"),CONCATENATE("R10C",'Riesgos Corrup'!$R$16),"")</f>
        <v>R10C1</v>
      </c>
      <c r="N165" s="103" t="str">
        <f>IF(AND('Riesgos Corrup'!$AB$17="Baja",'Riesgos Corrup'!$AD$17="Moderado"),CONCATENATE("R10C",'Riesgos Corrup'!$R$17),"")</f>
        <v/>
      </c>
      <c r="O165" s="104" t="str">
        <f>IF(AND('Riesgos Corrup'!$AB$18="Baja",'Riesgos Corrup'!$AD$18="Moderado"),CONCATENATE("R10C",'Riesgos Corrup'!$R$18),"")</f>
        <v/>
      </c>
      <c r="P165" s="102" t="str">
        <f ca="1">IF(AND('Riesgos Corrup'!$AB$16="Baja",'Riesgos Corrup'!$AD$16="Moderado"),CONCATENATE("R10C",'Riesgos Corrup'!$R$16),"")</f>
        <v>R10C1</v>
      </c>
      <c r="Q165" s="103" t="str">
        <f>IF(AND('Riesgos Corrup'!$AB$17="Baja",'Riesgos Corrup'!$AD$17="Moderado"),CONCATENATE("R10C",'Riesgos Corrup'!$R$17),"")</f>
        <v/>
      </c>
      <c r="R165" s="104" t="str">
        <f>IF(AND('Riesgos Corrup'!$AB$18="Baja",'Riesgos Corrup'!$AD$18="Moderado"),CONCATENATE("R10C",'Riesgos Corrup'!$R$18),"")</f>
        <v/>
      </c>
      <c r="S165" s="83" t="str">
        <f ca="1">IF(AND('Riesgos Corrup'!$AB$16="Baja",'Riesgos Corrup'!$AD$16="Mayor"),CONCATENATE("R10C",'Riesgos Corrup'!$R$16),"")</f>
        <v/>
      </c>
      <c r="T165" s="39" t="str">
        <f>IF(AND('Riesgos Corrup'!$AB$17="Baja",'Riesgos Corrup'!$AD$17="Mayor"),CONCATENATE("R10C",'Riesgos Corrup'!$R$17),"")</f>
        <v/>
      </c>
      <c r="U165" s="84" t="str">
        <f>IF(AND('Riesgos Corrup'!$AB$18="Baja",'Riesgos Corrup'!$AD$18="Mayor"),CONCATENATE("R10C",'Riesgos Corrup'!$R$18),"")</f>
        <v/>
      </c>
      <c r="V165" s="96" t="str">
        <f ca="1">IF(AND('Riesgos Corrup'!$AB$16="Baja",'Riesgos Corrup'!$AD$16="Catastrófico"),CONCATENATE("R10C",'Riesgos Corrup'!$R$16),"")</f>
        <v/>
      </c>
      <c r="W165" s="97" t="str">
        <f>IF(AND('Riesgos Corrup'!$AB$17="Baja",'Riesgos Corrup'!$AD$17="Catastrófico"),CONCATENATE("R10C",'Riesgos Corrup'!$R$17),"")</f>
        <v/>
      </c>
      <c r="X165" s="98" t="str">
        <f>IF(AND('Riesgos Corrup'!$AB$18="Baja",'Riesgos Corrup'!$AD$18="Catastrófico"),CONCATENATE("R10C",'Riesgos Corrup'!$R$18),"")</f>
        <v/>
      </c>
      <c r="Y165" s="40"/>
      <c r="Z165" s="266"/>
      <c r="AA165" s="267"/>
      <c r="AB165" s="267"/>
      <c r="AC165" s="267"/>
      <c r="AD165" s="267"/>
      <c r="AE165" s="268"/>
      <c r="AF165" s="40"/>
      <c r="AG165" s="40"/>
      <c r="AH165" s="40"/>
      <c r="AI165" s="40"/>
      <c r="AJ165" s="40"/>
      <c r="AK165" s="40"/>
      <c r="AL165" s="40"/>
      <c r="AM165" s="40"/>
      <c r="AN165" s="40"/>
      <c r="AO165" s="40"/>
      <c r="AP165" s="40"/>
      <c r="AQ165" s="40"/>
      <c r="AR165" s="40"/>
      <c r="AS165" s="40"/>
      <c r="AT165" s="40"/>
      <c r="AU165" s="40"/>
      <c r="AV165" s="40"/>
      <c r="AW165" s="40"/>
      <c r="AX165" s="40"/>
      <c r="AY165" s="40"/>
      <c r="AZ165" s="40"/>
      <c r="BA165" s="40"/>
      <c r="BB165" s="40"/>
      <c r="BC165" s="40"/>
      <c r="BD165" s="40"/>
      <c r="BE165" s="40"/>
      <c r="BF165" s="40"/>
      <c r="BG165" s="40"/>
      <c r="BH165" s="40"/>
      <c r="BI165" s="40"/>
    </row>
    <row r="166" spans="1:61" ht="15" customHeight="1" x14ac:dyDescent="0.35">
      <c r="A166" s="40"/>
      <c r="B166" s="252"/>
      <c r="C166" s="253"/>
      <c r="D166" s="254"/>
      <c r="E166" s="226"/>
      <c r="F166" s="222"/>
      <c r="G166" s="222"/>
      <c r="H166" s="222"/>
      <c r="I166" s="222"/>
      <c r="J166" s="111" t="e">
        <f>IF(AND('Riesgos Corrup'!#REF!="Baja",'Riesgos Corrup'!#REF!="Moderado"),CONCATENATE("R11C",'Riesgos Corrup'!#REF!),"")</f>
        <v>#REF!</v>
      </c>
      <c r="K166" s="112" t="e">
        <f>IF(AND('Riesgos Corrup'!#REF!="Baja",'Riesgos Corrup'!#REF!="Moderado"),CONCATENATE("R11C",'Riesgos Corrup'!#REF!),"")</f>
        <v>#REF!</v>
      </c>
      <c r="L166" s="113" t="e">
        <f>IF(AND('Riesgos Corrup'!#REF!="Baja",'Riesgos Corrup'!#REF!="Moderado"),CONCATENATE("R11C",'Riesgos Corrup'!#REF!),"")</f>
        <v>#REF!</v>
      </c>
      <c r="M166" s="102" t="e">
        <f>IF(AND('Riesgos Corrup'!#REF!="Baja",'Riesgos Corrup'!#REF!="Moderado"),CONCATENATE("R11C",'Riesgos Corrup'!#REF!),"")</f>
        <v>#REF!</v>
      </c>
      <c r="N166" s="103" t="e">
        <f>IF(AND('Riesgos Corrup'!#REF!="Baja",'Riesgos Corrup'!#REF!="Moderado"),CONCATENATE("R11C",'Riesgos Corrup'!#REF!),"")</f>
        <v>#REF!</v>
      </c>
      <c r="O166" s="104" t="e">
        <f>IF(AND('Riesgos Corrup'!#REF!="Baja",'Riesgos Corrup'!#REF!="Moderado"),CONCATENATE("R11C",'Riesgos Corrup'!#REF!),"")</f>
        <v>#REF!</v>
      </c>
      <c r="P166" s="102" t="e">
        <f>IF(AND('Riesgos Corrup'!#REF!="Baja",'Riesgos Corrup'!#REF!="Moderado"),CONCATENATE("R11C",'Riesgos Corrup'!#REF!),"")</f>
        <v>#REF!</v>
      </c>
      <c r="Q166" s="103" t="e">
        <f>IF(AND('Riesgos Corrup'!#REF!="Baja",'Riesgos Corrup'!#REF!="Moderado"),CONCATENATE("R11C",'Riesgos Corrup'!#REF!),"")</f>
        <v>#REF!</v>
      </c>
      <c r="R166" s="104" t="e">
        <f>IF(AND('Riesgos Corrup'!#REF!="Baja",'Riesgos Corrup'!#REF!="Moderado"),CONCATENATE("R11C",'Riesgos Corrup'!#REF!),"")</f>
        <v>#REF!</v>
      </c>
      <c r="S166" s="83" t="e">
        <f>IF(AND('Riesgos Corrup'!#REF!="Baja",'Riesgos Corrup'!#REF!="Mayor"),CONCATENATE("R11C",'Riesgos Corrup'!#REF!),"")</f>
        <v>#REF!</v>
      </c>
      <c r="T166" s="39" t="e">
        <f>IF(AND('Riesgos Corrup'!#REF!="Baja",'Riesgos Corrup'!#REF!="Mayor"),CONCATENATE("R11C",'Riesgos Corrup'!#REF!),"")</f>
        <v>#REF!</v>
      </c>
      <c r="U166" s="84" t="e">
        <f>IF(AND('Riesgos Corrup'!#REF!="Baja",'Riesgos Corrup'!#REF!="Mayor"),CONCATENATE("R11C",'Riesgos Corrup'!#REF!),"")</f>
        <v>#REF!</v>
      </c>
      <c r="V166" s="96" t="e">
        <f>IF(AND('Riesgos Corrup'!#REF!="Baja",'Riesgos Corrup'!#REF!="Catastrófico"),CONCATENATE("R11C",'Riesgos Corrup'!#REF!),"")</f>
        <v>#REF!</v>
      </c>
      <c r="W166" s="97" t="e">
        <f>IF(AND('Riesgos Corrup'!#REF!="Baja",'Riesgos Corrup'!#REF!="Catastrófico"),CONCATENATE("R11C",'Riesgos Corrup'!#REF!),"")</f>
        <v>#REF!</v>
      </c>
      <c r="X166" s="98" t="e">
        <f>IF(AND('Riesgos Corrup'!#REF!="Baja",'Riesgos Corrup'!#REF!="Catastrófico"),CONCATENATE("R11C",'Riesgos Corrup'!#REF!),"")</f>
        <v>#REF!</v>
      </c>
      <c r="Y166" s="40"/>
      <c r="Z166" s="266"/>
      <c r="AA166" s="267"/>
      <c r="AB166" s="267"/>
      <c r="AC166" s="267"/>
      <c r="AD166" s="267"/>
      <c r="AE166" s="268"/>
      <c r="AF166" s="40"/>
      <c r="AG166" s="40"/>
      <c r="AH166" s="40"/>
      <c r="AI166" s="40"/>
      <c r="AJ166" s="40"/>
      <c r="AK166" s="40"/>
      <c r="AL166" s="40"/>
      <c r="AM166" s="40"/>
      <c r="AN166" s="40"/>
      <c r="AO166" s="40"/>
      <c r="AP166" s="40"/>
      <c r="AQ166" s="40"/>
      <c r="AR166" s="40"/>
      <c r="AS166" s="40"/>
      <c r="AT166" s="40"/>
      <c r="AU166" s="40"/>
      <c r="AV166" s="40"/>
      <c r="AW166" s="40"/>
      <c r="AX166" s="40"/>
      <c r="AY166" s="40"/>
      <c r="AZ166" s="40"/>
      <c r="BA166" s="40"/>
      <c r="BB166" s="40"/>
      <c r="BC166" s="40"/>
      <c r="BD166" s="40"/>
      <c r="BE166" s="40"/>
      <c r="BF166" s="40"/>
      <c r="BG166" s="40"/>
      <c r="BH166" s="40"/>
      <c r="BI166" s="40"/>
    </row>
    <row r="167" spans="1:61" ht="15" customHeight="1" x14ac:dyDescent="0.35">
      <c r="A167" s="40"/>
      <c r="B167" s="252"/>
      <c r="C167" s="253"/>
      <c r="D167" s="254"/>
      <c r="E167" s="226"/>
      <c r="F167" s="222"/>
      <c r="G167" s="222"/>
      <c r="H167" s="222"/>
      <c r="I167" s="222"/>
      <c r="J167" s="111" t="e">
        <f>IF(AND('Riesgos Corrup'!#REF!="Baja",'Riesgos Corrup'!#REF!="Moderado"),CONCATENATE("R12C",'Riesgos Corrup'!#REF!),"")</f>
        <v>#REF!</v>
      </c>
      <c r="K167" s="112" t="e">
        <f>IF(AND('Riesgos Corrup'!#REF!="Baja",'Riesgos Corrup'!#REF!="Moderado"),CONCATENATE("R12C",'Riesgos Corrup'!#REF!),"")</f>
        <v>#REF!</v>
      </c>
      <c r="L167" s="113" t="e">
        <f>IF(AND('Riesgos Corrup'!#REF!="Baja",'Riesgos Corrup'!#REF!="Moderado"),CONCATENATE("R12C",'Riesgos Corrup'!#REF!),"")</f>
        <v>#REF!</v>
      </c>
      <c r="M167" s="102" t="e">
        <f>IF(AND('Riesgos Corrup'!#REF!="Baja",'Riesgos Corrup'!#REF!="Moderado"),CONCATENATE("R12C",'Riesgos Corrup'!#REF!),"")</f>
        <v>#REF!</v>
      </c>
      <c r="N167" s="103" t="e">
        <f>IF(AND('Riesgos Corrup'!#REF!="Baja",'Riesgos Corrup'!#REF!="Moderado"),CONCATENATE("R12C",'Riesgos Corrup'!#REF!),"")</f>
        <v>#REF!</v>
      </c>
      <c r="O167" s="104" t="e">
        <f>IF(AND('Riesgos Corrup'!#REF!="Baja",'Riesgos Corrup'!#REF!="Moderado"),CONCATENATE("R12C",'Riesgos Corrup'!#REF!),"")</f>
        <v>#REF!</v>
      </c>
      <c r="P167" s="102" t="e">
        <f>IF(AND('Riesgos Corrup'!#REF!="Baja",'Riesgos Corrup'!#REF!="Moderado"),CONCATENATE("R12C",'Riesgos Corrup'!#REF!),"")</f>
        <v>#REF!</v>
      </c>
      <c r="Q167" s="103" t="e">
        <f>IF(AND('Riesgos Corrup'!#REF!="Baja",'Riesgos Corrup'!#REF!="Moderado"),CONCATENATE("R12C",'Riesgos Corrup'!#REF!),"")</f>
        <v>#REF!</v>
      </c>
      <c r="R167" s="104" t="e">
        <f>IF(AND('Riesgos Corrup'!#REF!="Baja",'Riesgos Corrup'!#REF!="Moderado"),CONCATENATE("R12C",'Riesgos Corrup'!#REF!),"")</f>
        <v>#REF!</v>
      </c>
      <c r="S167" s="83" t="e">
        <f>IF(AND('Riesgos Corrup'!#REF!="Baja",'Riesgos Corrup'!#REF!="Mayor"),CONCATENATE("R12C",'Riesgos Corrup'!#REF!),"")</f>
        <v>#REF!</v>
      </c>
      <c r="T167" s="39" t="e">
        <f>IF(AND('Riesgos Corrup'!#REF!="Baja",'Riesgos Corrup'!#REF!="Mayor"),CONCATENATE("R12C",'Riesgos Corrup'!#REF!),"")</f>
        <v>#REF!</v>
      </c>
      <c r="U167" s="84" t="e">
        <f>IF(AND('Riesgos Corrup'!#REF!="Baja",'Riesgos Corrup'!#REF!="Mayor"),CONCATENATE("R12C",'Riesgos Corrup'!#REF!),"")</f>
        <v>#REF!</v>
      </c>
      <c r="V167" s="96" t="e">
        <f>IF(AND('Riesgos Corrup'!#REF!="Baja",'Riesgos Corrup'!#REF!="Catastrófico"),CONCATENATE("R12C",'Riesgos Corrup'!#REF!),"")</f>
        <v>#REF!</v>
      </c>
      <c r="W167" s="97" t="e">
        <f>IF(AND('Riesgos Corrup'!#REF!="Baja",'Riesgos Corrup'!#REF!="Catastrófico"),CONCATENATE("R12C",'Riesgos Corrup'!#REF!),"")</f>
        <v>#REF!</v>
      </c>
      <c r="X167" s="98" t="e">
        <f>IF(AND('Riesgos Corrup'!#REF!="Baja",'Riesgos Corrup'!#REF!="Catastrófico"),CONCATENATE("R12C",'Riesgos Corrup'!#REF!),"")</f>
        <v>#REF!</v>
      </c>
      <c r="Y167" s="40"/>
      <c r="Z167" s="266"/>
      <c r="AA167" s="267"/>
      <c r="AB167" s="267"/>
      <c r="AC167" s="267"/>
      <c r="AD167" s="267"/>
      <c r="AE167" s="268"/>
      <c r="AF167" s="40"/>
      <c r="AG167" s="40"/>
      <c r="AH167" s="40"/>
      <c r="AI167" s="40"/>
      <c r="AJ167" s="40"/>
      <c r="AK167" s="40"/>
      <c r="AL167" s="40"/>
      <c r="AM167" s="40"/>
      <c r="AN167" s="40"/>
      <c r="AO167" s="40"/>
      <c r="AP167" s="40"/>
      <c r="AQ167" s="40"/>
      <c r="AR167" s="40"/>
      <c r="AS167" s="40"/>
      <c r="AT167" s="40"/>
      <c r="AU167" s="40"/>
      <c r="AV167" s="40"/>
      <c r="AW167" s="40"/>
      <c r="AX167" s="40"/>
      <c r="AY167" s="40"/>
      <c r="AZ167" s="40"/>
      <c r="BA167" s="40"/>
      <c r="BB167" s="40"/>
      <c r="BC167" s="40"/>
      <c r="BD167" s="40"/>
      <c r="BE167" s="40"/>
      <c r="BF167" s="40"/>
      <c r="BG167" s="40"/>
      <c r="BH167" s="40"/>
      <c r="BI167" s="40"/>
    </row>
    <row r="168" spans="1:61" ht="15" customHeight="1" x14ac:dyDescent="0.35">
      <c r="A168" s="40"/>
      <c r="B168" s="252"/>
      <c r="C168" s="253"/>
      <c r="D168" s="254"/>
      <c r="E168" s="226"/>
      <c r="F168" s="222"/>
      <c r="G168" s="222"/>
      <c r="H168" s="222"/>
      <c r="I168" s="222"/>
      <c r="J168" s="111" t="e">
        <f>IF(AND('Riesgos Corrup'!#REF!="Baja",'Riesgos Corrup'!#REF!="Moderado"),CONCATENATE("R13C",'Riesgos Corrup'!#REF!),"")</f>
        <v>#REF!</v>
      </c>
      <c r="K168" s="112" t="e">
        <f>IF(AND('Riesgos Corrup'!#REF!="Baja",'Riesgos Corrup'!#REF!="Moderado"),CONCATENATE("R13C",'Riesgos Corrup'!#REF!),"")</f>
        <v>#REF!</v>
      </c>
      <c r="L168" s="113" t="e">
        <f>IF(AND('Riesgos Corrup'!#REF!="Baja",'Riesgos Corrup'!#REF!="Moderado"),CONCATENATE("R13C",'Riesgos Corrup'!#REF!),"")</f>
        <v>#REF!</v>
      </c>
      <c r="M168" s="102" t="e">
        <f>IF(AND('Riesgos Corrup'!#REF!="Baja",'Riesgos Corrup'!#REF!="Moderado"),CONCATENATE("R13C",'Riesgos Corrup'!#REF!),"")</f>
        <v>#REF!</v>
      </c>
      <c r="N168" s="103" t="e">
        <f>IF(AND('Riesgos Corrup'!#REF!="Baja",'Riesgos Corrup'!#REF!="Moderado"),CONCATENATE("R13C",'Riesgos Corrup'!#REF!),"")</f>
        <v>#REF!</v>
      </c>
      <c r="O168" s="104" t="e">
        <f>IF(AND('Riesgos Corrup'!#REF!="Baja",'Riesgos Corrup'!#REF!="Moderado"),CONCATENATE("R13C",'Riesgos Corrup'!#REF!),"")</f>
        <v>#REF!</v>
      </c>
      <c r="P168" s="102" t="e">
        <f>IF(AND('Riesgos Corrup'!#REF!="Baja",'Riesgos Corrup'!#REF!="Moderado"),CONCATENATE("R13C",'Riesgos Corrup'!#REF!),"")</f>
        <v>#REF!</v>
      </c>
      <c r="Q168" s="103" t="e">
        <f>IF(AND('Riesgos Corrup'!#REF!="Baja",'Riesgos Corrup'!#REF!="Moderado"),CONCATENATE("R13C",'Riesgos Corrup'!#REF!),"")</f>
        <v>#REF!</v>
      </c>
      <c r="R168" s="104" t="e">
        <f>IF(AND('Riesgos Corrup'!#REF!="Baja",'Riesgos Corrup'!#REF!="Moderado"),CONCATENATE("R13C",'Riesgos Corrup'!#REF!),"")</f>
        <v>#REF!</v>
      </c>
      <c r="S168" s="83" t="e">
        <f>IF(AND('Riesgos Corrup'!#REF!="Baja",'Riesgos Corrup'!#REF!="Mayor"),CONCATENATE("R13C",'Riesgos Corrup'!#REF!),"")</f>
        <v>#REF!</v>
      </c>
      <c r="T168" s="39" t="e">
        <f>IF(AND('Riesgos Corrup'!#REF!="Baja",'Riesgos Corrup'!#REF!="Mayor"),CONCATENATE("R13C",'Riesgos Corrup'!#REF!),"")</f>
        <v>#REF!</v>
      </c>
      <c r="U168" s="84" t="e">
        <f>IF(AND('Riesgos Corrup'!#REF!="Baja",'Riesgos Corrup'!#REF!="Mayor"),CONCATENATE("R13C",'Riesgos Corrup'!#REF!),"")</f>
        <v>#REF!</v>
      </c>
      <c r="V168" s="96" t="e">
        <f>IF(AND('Riesgos Corrup'!#REF!="Baja",'Riesgos Corrup'!#REF!="Catastrófico"),CONCATENATE("R13C",'Riesgos Corrup'!#REF!),"")</f>
        <v>#REF!</v>
      </c>
      <c r="W168" s="97" t="e">
        <f>IF(AND('Riesgos Corrup'!#REF!="Baja",'Riesgos Corrup'!#REF!="Catastrófico"),CONCATENATE("R13C",'Riesgos Corrup'!#REF!),"")</f>
        <v>#REF!</v>
      </c>
      <c r="X168" s="98" t="e">
        <f>IF(AND('Riesgos Corrup'!#REF!="Baja",'Riesgos Corrup'!#REF!="Catastrófico"),CONCATENATE("R13C",'Riesgos Corrup'!#REF!),"")</f>
        <v>#REF!</v>
      </c>
      <c r="Y168" s="40"/>
      <c r="Z168" s="266"/>
      <c r="AA168" s="267"/>
      <c r="AB168" s="267"/>
      <c r="AC168" s="267"/>
      <c r="AD168" s="267"/>
      <c r="AE168" s="268"/>
      <c r="AF168" s="40"/>
      <c r="AG168" s="40"/>
      <c r="AH168" s="40"/>
      <c r="AI168" s="40"/>
      <c r="AJ168" s="40"/>
      <c r="AK168" s="40"/>
      <c r="AL168" s="40"/>
      <c r="AM168" s="40"/>
      <c r="AN168" s="40"/>
      <c r="AO168" s="40"/>
      <c r="AP168" s="40"/>
      <c r="AQ168" s="40"/>
      <c r="AR168" s="40"/>
      <c r="AS168" s="40"/>
      <c r="AT168" s="40"/>
      <c r="AU168" s="40"/>
      <c r="AV168" s="40"/>
      <c r="AW168" s="40"/>
      <c r="AX168" s="40"/>
      <c r="AY168" s="40"/>
      <c r="AZ168" s="40"/>
      <c r="BA168" s="40"/>
      <c r="BB168" s="40"/>
      <c r="BC168" s="40"/>
      <c r="BD168" s="40"/>
      <c r="BE168" s="40"/>
      <c r="BF168" s="40"/>
      <c r="BG168" s="40"/>
      <c r="BH168" s="40"/>
      <c r="BI168" s="40"/>
    </row>
    <row r="169" spans="1:61" ht="15" customHeight="1" x14ac:dyDescent="0.35">
      <c r="A169" s="40"/>
      <c r="B169" s="252"/>
      <c r="C169" s="253"/>
      <c r="D169" s="254"/>
      <c r="E169" s="226"/>
      <c r="F169" s="222"/>
      <c r="G169" s="222"/>
      <c r="H169" s="222"/>
      <c r="I169" s="222"/>
      <c r="J169" s="111" t="str">
        <f ca="1">IF(AND('Riesgos Corrup'!$AB$19="Baja",'Riesgos Corrup'!$AD$19="Moderado"),CONCATENATE("R14C",'Riesgos Corrup'!$R$19),"")</f>
        <v>R14C1</v>
      </c>
      <c r="K169" s="112" t="str">
        <f>IF(AND('Riesgos Corrup'!$AB$20="Baja",'Riesgos Corrup'!$AD$20="Moderado"),CONCATENATE("R14C",'Riesgos Corrup'!$R$20),"")</f>
        <v/>
      </c>
      <c r="L169" s="113" t="str">
        <f>IF(AND('Riesgos Corrup'!$AB$21="Baja",'Riesgos Corrup'!$AD$21="Moderado"),CONCATENATE("R14C",'Riesgos Corrup'!$R$21),"")</f>
        <v/>
      </c>
      <c r="M169" s="102" t="str">
        <f ca="1">IF(AND('Riesgos Corrup'!$AB$19="Baja",'Riesgos Corrup'!$AD$19="Moderado"),CONCATENATE("R14C",'Riesgos Corrup'!$R$19),"")</f>
        <v>R14C1</v>
      </c>
      <c r="N169" s="103" t="str">
        <f>IF(AND('Riesgos Corrup'!$AB$20="Baja",'Riesgos Corrup'!$AD$20="Moderado"),CONCATENATE("R14C",'Riesgos Corrup'!$R$20),"")</f>
        <v/>
      </c>
      <c r="O169" s="104" t="str">
        <f>IF(AND('Riesgos Corrup'!$AB$21="Baja",'Riesgos Corrup'!$AD$21="Moderado"),CONCATENATE("R14C",'Riesgos Corrup'!$R$21),"")</f>
        <v/>
      </c>
      <c r="P169" s="102" t="str">
        <f ca="1">IF(AND('Riesgos Corrup'!$AB$19="Baja",'Riesgos Corrup'!$AD$19="Moderado"),CONCATENATE("R14C",'Riesgos Corrup'!$R$19),"")</f>
        <v>R14C1</v>
      </c>
      <c r="Q169" s="103" t="str">
        <f>IF(AND('Riesgos Corrup'!$AB$20="Baja",'Riesgos Corrup'!$AD$20="Moderado"),CONCATENATE("R14C",'Riesgos Corrup'!$R$20),"")</f>
        <v/>
      </c>
      <c r="R169" s="104" t="str">
        <f>IF(AND('Riesgos Corrup'!$AB$21="Baja",'Riesgos Corrup'!$AD$21="Moderado"),CONCATENATE("R14C",'Riesgos Corrup'!$R$21),"")</f>
        <v/>
      </c>
      <c r="S169" s="83" t="str">
        <f ca="1">IF(AND('Riesgos Corrup'!$AB$19="Baja",'Riesgos Corrup'!$AD$19="Mayor"),CONCATENATE("R14C",'Riesgos Corrup'!$R$19),"")</f>
        <v/>
      </c>
      <c r="T169" s="39" t="str">
        <f>IF(AND('Riesgos Corrup'!$AB$20="Baja",'Riesgos Corrup'!$AD$20="Mayor"),CONCATENATE("R14C",'Riesgos Corrup'!$R$20),"")</f>
        <v/>
      </c>
      <c r="U169" s="84" t="str">
        <f>IF(AND('Riesgos Corrup'!$AB$21="Baja",'Riesgos Corrup'!$AD$21="Mayor"),CONCATENATE("R14C",'Riesgos Corrup'!$R$21),"")</f>
        <v/>
      </c>
      <c r="V169" s="96" t="str">
        <f ca="1">IF(AND('Riesgos Corrup'!$AB$19="Baja",'Riesgos Corrup'!$AD$19="Catastrófico"),CONCATENATE("R14C",'Riesgos Corrup'!$R$19),"")</f>
        <v/>
      </c>
      <c r="W169" s="97" t="str">
        <f>IF(AND('Riesgos Corrup'!$AB$20="Baja",'Riesgos Corrup'!$AD$20="Catastrófico"),CONCATENATE("R14C",'Riesgos Corrup'!$R$20),"")</f>
        <v/>
      </c>
      <c r="X169" s="98" t="str">
        <f>IF(AND('Riesgos Corrup'!$AB$21="Baja",'Riesgos Corrup'!$AD$21="Catastrófico"),CONCATENATE("R14C",'Riesgos Corrup'!$R$21),"")</f>
        <v/>
      </c>
      <c r="Y169" s="40"/>
      <c r="Z169" s="266"/>
      <c r="AA169" s="267"/>
      <c r="AB169" s="267"/>
      <c r="AC169" s="267"/>
      <c r="AD169" s="267"/>
      <c r="AE169" s="268"/>
      <c r="AF169" s="40"/>
      <c r="AG169" s="40"/>
      <c r="AH169" s="40"/>
      <c r="AI169" s="40"/>
      <c r="AJ169" s="40"/>
      <c r="AK169" s="40"/>
      <c r="AL169" s="40"/>
      <c r="AM169" s="40"/>
      <c r="AN169" s="40"/>
      <c r="AO169" s="40"/>
      <c r="AP169" s="40"/>
      <c r="AQ169" s="40"/>
      <c r="AR169" s="40"/>
      <c r="AS169" s="40"/>
      <c r="AT169" s="40"/>
      <c r="AU169" s="40"/>
      <c r="AV169" s="40"/>
      <c r="AW169" s="40"/>
      <c r="AX169" s="40"/>
      <c r="AY169" s="40"/>
      <c r="AZ169" s="40"/>
      <c r="BA169" s="40"/>
      <c r="BB169" s="40"/>
      <c r="BC169" s="40"/>
      <c r="BD169" s="40"/>
      <c r="BE169" s="40"/>
      <c r="BF169" s="40"/>
      <c r="BG169" s="40"/>
      <c r="BH169" s="40"/>
      <c r="BI169" s="40"/>
    </row>
    <row r="170" spans="1:61" ht="15" customHeight="1" x14ac:dyDescent="0.35">
      <c r="A170" s="40"/>
      <c r="B170" s="252"/>
      <c r="C170" s="253"/>
      <c r="D170" s="254"/>
      <c r="E170" s="226"/>
      <c r="F170" s="222"/>
      <c r="G170" s="222"/>
      <c r="H170" s="222"/>
      <c r="I170" s="222"/>
      <c r="J170" s="111" t="e">
        <f>IF(AND('Riesgos Corrup'!#REF!="Baja",'Riesgos Corrup'!#REF!="Moderado"),CONCATENATE("R15C",'Riesgos Corrup'!#REF!),"")</f>
        <v>#REF!</v>
      </c>
      <c r="K170" s="112" t="e">
        <f>IF(AND('Riesgos Corrup'!#REF!="Baja",'Riesgos Corrup'!#REF!="Moderado"),CONCATENATE("R15C",'Riesgos Corrup'!#REF!),"")</f>
        <v>#REF!</v>
      </c>
      <c r="L170" s="113" t="e">
        <f>IF(AND('Riesgos Corrup'!#REF!="Baja",'Riesgos Corrup'!#REF!="Moderado"),CONCATENATE("R15C",'Riesgos Corrup'!#REF!),"")</f>
        <v>#REF!</v>
      </c>
      <c r="M170" s="102" t="e">
        <f>IF(AND('Riesgos Corrup'!#REF!="Baja",'Riesgos Corrup'!#REF!="Moderado"),CONCATENATE("R15C",'Riesgos Corrup'!#REF!),"")</f>
        <v>#REF!</v>
      </c>
      <c r="N170" s="103" t="e">
        <f>IF(AND('Riesgos Corrup'!#REF!="Baja",'Riesgos Corrup'!#REF!="Moderado"),CONCATENATE("R15C",'Riesgos Corrup'!#REF!),"")</f>
        <v>#REF!</v>
      </c>
      <c r="O170" s="104" t="e">
        <f>IF(AND('Riesgos Corrup'!#REF!="Baja",'Riesgos Corrup'!#REF!="Moderado"),CONCATENATE("R15C",'Riesgos Corrup'!#REF!),"")</f>
        <v>#REF!</v>
      </c>
      <c r="P170" s="102" t="e">
        <f>IF(AND('Riesgos Corrup'!#REF!="Baja",'Riesgos Corrup'!#REF!="Moderado"),CONCATENATE("R15C",'Riesgos Corrup'!#REF!),"")</f>
        <v>#REF!</v>
      </c>
      <c r="Q170" s="103" t="e">
        <f>IF(AND('Riesgos Corrup'!#REF!="Baja",'Riesgos Corrup'!#REF!="Moderado"),CONCATENATE("R15C",'Riesgos Corrup'!#REF!),"")</f>
        <v>#REF!</v>
      </c>
      <c r="R170" s="104" t="e">
        <f>IF(AND('Riesgos Corrup'!#REF!="Baja",'Riesgos Corrup'!#REF!="Moderado"),CONCATENATE("R15C",'Riesgos Corrup'!#REF!),"")</f>
        <v>#REF!</v>
      </c>
      <c r="S170" s="83" t="e">
        <f>IF(AND('Riesgos Corrup'!#REF!="Baja",'Riesgos Corrup'!#REF!="Mayor"),CONCATENATE("R15C",'Riesgos Corrup'!#REF!),"")</f>
        <v>#REF!</v>
      </c>
      <c r="T170" s="39" t="e">
        <f>IF(AND('Riesgos Corrup'!#REF!="Baja",'Riesgos Corrup'!#REF!="Mayor"),CONCATENATE("R15C",'Riesgos Corrup'!#REF!),"")</f>
        <v>#REF!</v>
      </c>
      <c r="U170" s="84" t="e">
        <f>IF(AND('Riesgos Corrup'!#REF!="Baja",'Riesgos Corrup'!#REF!="Mayor"),CONCATENATE("R15C",'Riesgos Corrup'!#REF!),"")</f>
        <v>#REF!</v>
      </c>
      <c r="V170" s="96" t="e">
        <f>IF(AND('Riesgos Corrup'!#REF!="Baja",'Riesgos Corrup'!#REF!="Catastrófico"),CONCATENATE("R15C",'Riesgos Corrup'!#REF!),"")</f>
        <v>#REF!</v>
      </c>
      <c r="W170" s="97" t="e">
        <f>IF(AND('Riesgos Corrup'!#REF!="Baja",'Riesgos Corrup'!#REF!="Catastrófico"),CONCATENATE("R15C",'Riesgos Corrup'!#REF!),"")</f>
        <v>#REF!</v>
      </c>
      <c r="X170" s="98" t="e">
        <f>IF(AND('Riesgos Corrup'!#REF!="Baja",'Riesgos Corrup'!#REF!="Catastrófico"),CONCATENATE("R15C",'Riesgos Corrup'!#REF!),"")</f>
        <v>#REF!</v>
      </c>
      <c r="Y170" s="40"/>
      <c r="Z170" s="266"/>
      <c r="AA170" s="267"/>
      <c r="AB170" s="267"/>
      <c r="AC170" s="267"/>
      <c r="AD170" s="267"/>
      <c r="AE170" s="268"/>
      <c r="AF170" s="40"/>
      <c r="AG170" s="40"/>
      <c r="AH170" s="40"/>
      <c r="AI170" s="40"/>
      <c r="AJ170" s="40"/>
      <c r="AK170" s="40"/>
      <c r="AL170" s="40"/>
      <c r="AM170" s="40"/>
      <c r="AN170" s="40"/>
      <c r="AO170" s="40"/>
      <c r="AP170" s="40"/>
      <c r="AQ170" s="40"/>
      <c r="AR170" s="40"/>
      <c r="AS170" s="40"/>
      <c r="AT170" s="40"/>
      <c r="AU170" s="40"/>
      <c r="AV170" s="40"/>
      <c r="AW170" s="40"/>
      <c r="AX170" s="40"/>
      <c r="AY170" s="40"/>
      <c r="AZ170" s="40"/>
      <c r="BA170" s="40"/>
      <c r="BB170" s="40"/>
      <c r="BC170" s="40"/>
      <c r="BD170" s="40"/>
      <c r="BE170" s="40"/>
      <c r="BF170" s="40"/>
      <c r="BG170" s="40"/>
      <c r="BH170" s="40"/>
      <c r="BI170" s="40"/>
    </row>
    <row r="171" spans="1:61" ht="15" customHeight="1" x14ac:dyDescent="0.35">
      <c r="A171" s="40"/>
      <c r="B171" s="252"/>
      <c r="C171" s="253"/>
      <c r="D171" s="254"/>
      <c r="E171" s="226"/>
      <c r="F171" s="222"/>
      <c r="G171" s="222"/>
      <c r="H171" s="222"/>
      <c r="I171" s="222"/>
      <c r="J171" s="111" t="e">
        <f>IF(AND('Riesgos Corrup'!#REF!="Baja",'Riesgos Corrup'!#REF!="Moderado"),CONCATENATE("R16C",'Riesgos Corrup'!#REF!),"")</f>
        <v>#REF!</v>
      </c>
      <c r="K171" s="112" t="e">
        <f>IF(AND('Riesgos Corrup'!#REF!="Baja",'Riesgos Corrup'!#REF!="Moderado"),CONCATENATE("R16C",'Riesgos Corrup'!#REF!),"")</f>
        <v>#REF!</v>
      </c>
      <c r="L171" s="113" t="e">
        <f>IF(AND('Riesgos Corrup'!#REF!="Baja",'Riesgos Corrup'!#REF!="Moderado"),CONCATENATE("R16C",'Riesgos Corrup'!#REF!),"")</f>
        <v>#REF!</v>
      </c>
      <c r="M171" s="102" t="e">
        <f>IF(AND('Riesgos Corrup'!#REF!="Baja",'Riesgos Corrup'!#REF!="Moderado"),CONCATENATE("R16C",'Riesgos Corrup'!#REF!),"")</f>
        <v>#REF!</v>
      </c>
      <c r="N171" s="103" t="e">
        <f>IF(AND('Riesgos Corrup'!#REF!="Baja",'Riesgos Corrup'!#REF!="Moderado"),CONCATENATE("R16C",'Riesgos Corrup'!#REF!),"")</f>
        <v>#REF!</v>
      </c>
      <c r="O171" s="104" t="e">
        <f>IF(AND('Riesgos Corrup'!#REF!="Baja",'Riesgos Corrup'!#REF!="Moderado"),CONCATENATE("R16C",'Riesgos Corrup'!#REF!),"")</f>
        <v>#REF!</v>
      </c>
      <c r="P171" s="102" t="e">
        <f>IF(AND('Riesgos Corrup'!#REF!="Baja",'Riesgos Corrup'!#REF!="Moderado"),CONCATENATE("R16C",'Riesgos Corrup'!#REF!),"")</f>
        <v>#REF!</v>
      </c>
      <c r="Q171" s="103" t="e">
        <f>IF(AND('Riesgos Corrup'!#REF!="Baja",'Riesgos Corrup'!#REF!="Moderado"),CONCATENATE("R16C",'Riesgos Corrup'!#REF!),"")</f>
        <v>#REF!</v>
      </c>
      <c r="R171" s="104" t="e">
        <f>IF(AND('Riesgos Corrup'!#REF!="Baja",'Riesgos Corrup'!#REF!="Moderado"),CONCATENATE("R16C",'Riesgos Corrup'!#REF!),"")</f>
        <v>#REF!</v>
      </c>
      <c r="S171" s="83" t="e">
        <f>IF(AND('Riesgos Corrup'!#REF!="Baja",'Riesgos Corrup'!#REF!="Mayor"),CONCATENATE("R16C",'Riesgos Corrup'!#REF!),"")</f>
        <v>#REF!</v>
      </c>
      <c r="T171" s="39" t="e">
        <f>IF(AND('Riesgos Corrup'!#REF!="Baja",'Riesgos Corrup'!#REF!="Mayor"),CONCATENATE("R16C",'Riesgos Corrup'!#REF!),"")</f>
        <v>#REF!</v>
      </c>
      <c r="U171" s="84" t="e">
        <f>IF(AND('Riesgos Corrup'!#REF!="Baja",'Riesgos Corrup'!#REF!="Mayor"),CONCATENATE("R16C",'Riesgos Corrup'!#REF!),"")</f>
        <v>#REF!</v>
      </c>
      <c r="V171" s="96" t="e">
        <f>IF(AND('Riesgos Corrup'!#REF!="Baja",'Riesgos Corrup'!#REF!="Catastrófico"),CONCATENATE("R16C",'Riesgos Corrup'!#REF!),"")</f>
        <v>#REF!</v>
      </c>
      <c r="W171" s="97" t="e">
        <f>IF(AND('Riesgos Corrup'!#REF!="Baja",'Riesgos Corrup'!#REF!="Catastrófico"),CONCATENATE("R16C",'Riesgos Corrup'!#REF!),"")</f>
        <v>#REF!</v>
      </c>
      <c r="X171" s="98" t="e">
        <f>IF(AND('Riesgos Corrup'!#REF!="Baja",'Riesgos Corrup'!#REF!="Catastrófico"),CONCATENATE("R16C",'Riesgos Corrup'!#REF!),"")</f>
        <v>#REF!</v>
      </c>
      <c r="Y171" s="40"/>
      <c r="Z171" s="266"/>
      <c r="AA171" s="267"/>
      <c r="AB171" s="267"/>
      <c r="AC171" s="267"/>
      <c r="AD171" s="267"/>
      <c r="AE171" s="268"/>
      <c r="AF171" s="40"/>
      <c r="AG171" s="40"/>
      <c r="AH171" s="40"/>
      <c r="AI171" s="40"/>
      <c r="AJ171" s="40"/>
      <c r="AK171" s="40"/>
      <c r="AL171" s="40"/>
      <c r="AM171" s="40"/>
      <c r="AN171" s="40"/>
      <c r="AO171" s="40"/>
      <c r="AP171" s="40"/>
      <c r="AQ171" s="40"/>
      <c r="AR171" s="40"/>
      <c r="AS171" s="40"/>
      <c r="AT171" s="40"/>
      <c r="AU171" s="40"/>
      <c r="AV171" s="40"/>
      <c r="AW171" s="40"/>
      <c r="AX171" s="40"/>
      <c r="AY171" s="40"/>
      <c r="AZ171" s="40"/>
      <c r="BA171" s="40"/>
      <c r="BB171" s="40"/>
      <c r="BC171" s="40"/>
      <c r="BD171" s="40"/>
      <c r="BE171" s="40"/>
      <c r="BF171" s="40"/>
      <c r="BG171" s="40"/>
      <c r="BH171" s="40"/>
      <c r="BI171" s="40"/>
    </row>
    <row r="172" spans="1:61" ht="15" customHeight="1" x14ac:dyDescent="0.35">
      <c r="A172" s="40"/>
      <c r="B172" s="252"/>
      <c r="C172" s="253"/>
      <c r="D172" s="254"/>
      <c r="E172" s="226"/>
      <c r="F172" s="222"/>
      <c r="G172" s="222"/>
      <c r="H172" s="222"/>
      <c r="I172" s="222"/>
      <c r="J172" s="111" t="e">
        <f>IF(AND('Riesgos Corrup'!#REF!="Baja",'Riesgos Corrup'!#REF!="Moderado"),CONCATENATE("R17",'Riesgos Corrup'!#REF!),"")</f>
        <v>#REF!</v>
      </c>
      <c r="K172" s="112" t="e">
        <f>IF(AND('Riesgos Corrup'!#REF!="Baja",'Riesgos Corrup'!#REF!="Moderado"),CONCATENATE("R17C",'Riesgos Corrup'!#REF!),"")</f>
        <v>#REF!</v>
      </c>
      <c r="L172" s="113" t="e">
        <f>IF(AND('Riesgos Corrup'!#REF!="Baja",'Riesgos Corrup'!#REF!="Moderado"),CONCATENATE("R17C",'Riesgos Corrup'!#REF!),"")</f>
        <v>#REF!</v>
      </c>
      <c r="M172" s="102" t="e">
        <f>IF(AND('Riesgos Corrup'!#REF!="Baja",'Riesgos Corrup'!#REF!="Moderado"),CONCATENATE("R17",'Riesgos Corrup'!#REF!),"")</f>
        <v>#REF!</v>
      </c>
      <c r="N172" s="103" t="e">
        <f>IF(AND('Riesgos Corrup'!#REF!="Baja",'Riesgos Corrup'!#REF!="Moderado"),CONCATENATE("R17C",'Riesgos Corrup'!#REF!),"")</f>
        <v>#REF!</v>
      </c>
      <c r="O172" s="104" t="e">
        <f>IF(AND('Riesgos Corrup'!#REF!="Baja",'Riesgos Corrup'!#REF!="Moderado"),CONCATENATE("R17C",'Riesgos Corrup'!#REF!),"")</f>
        <v>#REF!</v>
      </c>
      <c r="P172" s="102" t="e">
        <f>IF(AND('Riesgos Corrup'!#REF!="Baja",'Riesgos Corrup'!#REF!="Moderado"),CONCATENATE("R17",'Riesgos Corrup'!#REF!),"")</f>
        <v>#REF!</v>
      </c>
      <c r="Q172" s="103" t="e">
        <f>IF(AND('Riesgos Corrup'!#REF!="Baja",'Riesgos Corrup'!#REF!="Moderado"),CONCATENATE("R17C",'Riesgos Corrup'!#REF!),"")</f>
        <v>#REF!</v>
      </c>
      <c r="R172" s="104" t="e">
        <f>IF(AND('Riesgos Corrup'!#REF!="Baja",'Riesgos Corrup'!#REF!="Moderado"),CONCATENATE("R17C",'Riesgos Corrup'!#REF!),"")</f>
        <v>#REF!</v>
      </c>
      <c r="S172" s="83" t="e">
        <f>IF(AND('Riesgos Corrup'!#REF!="Baja",'Riesgos Corrup'!#REF!="Mayor"),CONCATENATE("R17",'Riesgos Corrup'!#REF!),"")</f>
        <v>#REF!</v>
      </c>
      <c r="T172" s="39" t="e">
        <f>IF(AND('Riesgos Corrup'!#REF!="Baja",'Riesgos Corrup'!#REF!="Mayor"),CONCATENATE("R17C",'Riesgos Corrup'!#REF!),"")</f>
        <v>#REF!</v>
      </c>
      <c r="U172" s="84" t="e">
        <f>IF(AND('Riesgos Corrup'!#REF!="Baja",'Riesgos Corrup'!#REF!="Mayor"),CONCATENATE("R17C",'Riesgos Corrup'!#REF!),"")</f>
        <v>#REF!</v>
      </c>
      <c r="V172" s="96" t="e">
        <f>IF(AND('Riesgos Corrup'!#REF!="Baja",'Riesgos Corrup'!#REF!="Catastrófico"),CONCATENATE("R17",'Riesgos Corrup'!#REF!),"")</f>
        <v>#REF!</v>
      </c>
      <c r="W172" s="97" t="e">
        <f>IF(AND('Riesgos Corrup'!#REF!="Baja",'Riesgos Corrup'!#REF!="Catastrófico"),CONCATENATE("R17C",'Riesgos Corrup'!#REF!),"")</f>
        <v>#REF!</v>
      </c>
      <c r="X172" s="98" t="e">
        <f>IF(AND('Riesgos Corrup'!#REF!="Baja",'Riesgos Corrup'!#REF!="Catastrófico"),CONCATENATE("R17C",'Riesgos Corrup'!#REF!),"")</f>
        <v>#REF!</v>
      </c>
      <c r="Y172" s="40"/>
      <c r="Z172" s="266"/>
      <c r="AA172" s="267"/>
      <c r="AB172" s="267"/>
      <c r="AC172" s="267"/>
      <c r="AD172" s="267"/>
      <c r="AE172" s="268"/>
      <c r="AF172" s="40"/>
      <c r="AG172" s="40"/>
      <c r="AH172" s="40"/>
      <c r="AI172" s="40"/>
      <c r="AJ172" s="40"/>
      <c r="AK172" s="40"/>
      <c r="AL172" s="40"/>
      <c r="AM172" s="40"/>
      <c r="AN172" s="40"/>
      <c r="AO172" s="40"/>
      <c r="AP172" s="40"/>
      <c r="AQ172" s="40"/>
      <c r="AR172" s="40"/>
      <c r="AS172" s="40"/>
      <c r="AT172" s="40"/>
      <c r="AU172" s="40"/>
      <c r="AV172" s="40"/>
      <c r="AW172" s="40"/>
      <c r="AX172" s="40"/>
      <c r="AY172" s="40"/>
      <c r="AZ172" s="40"/>
      <c r="BA172" s="40"/>
      <c r="BB172" s="40"/>
      <c r="BC172" s="40"/>
      <c r="BD172" s="40"/>
      <c r="BE172" s="40"/>
      <c r="BF172" s="40"/>
      <c r="BG172" s="40"/>
      <c r="BH172" s="40"/>
      <c r="BI172" s="40"/>
    </row>
    <row r="173" spans="1:61" ht="15" customHeight="1" x14ac:dyDescent="0.35">
      <c r="A173" s="40"/>
      <c r="B173" s="252"/>
      <c r="C173" s="253"/>
      <c r="D173" s="254"/>
      <c r="E173" s="226"/>
      <c r="F173" s="222"/>
      <c r="G173" s="222"/>
      <c r="H173" s="222"/>
      <c r="I173" s="222"/>
      <c r="J173" s="111" t="str">
        <f ca="1">IF(AND('Riesgos Corrup'!$AB$22="Baja",'Riesgos Corrup'!$AD$22="Moderado"),CONCATENATE("R18C",'Riesgos Corrup'!$R$22),"")</f>
        <v/>
      </c>
      <c r="K173" s="112" t="str">
        <f>IF(AND('Riesgos Corrup'!$AB$23="Baja",'Riesgos Corrup'!$AD$23="Moderado"),CONCATENATE("R18C",'Riesgos Corrup'!$R$23),"")</f>
        <v/>
      </c>
      <c r="L173" s="113" t="str">
        <f>IF(AND('Riesgos Corrup'!$AB$24="Baja",'Riesgos Corrup'!$AD$24="Moderado"),CONCATENATE("R18C",'Riesgos Corrup'!$R$24),"")</f>
        <v/>
      </c>
      <c r="M173" s="102" t="str">
        <f ca="1">IF(AND('Riesgos Corrup'!$AB$22="Baja",'Riesgos Corrup'!$AD$22="Moderado"),CONCATENATE("R18C",'Riesgos Corrup'!$R$22),"")</f>
        <v/>
      </c>
      <c r="N173" s="103" t="str">
        <f>IF(AND('Riesgos Corrup'!$AB$23="Baja",'Riesgos Corrup'!$AD$23="Moderado"),CONCATENATE("R18C",'Riesgos Corrup'!$R$23),"")</f>
        <v/>
      </c>
      <c r="O173" s="104" t="str">
        <f>IF(AND('Riesgos Corrup'!$AB$24="Baja",'Riesgos Corrup'!$AD$24="Moderado"),CONCATENATE("R18C",'Riesgos Corrup'!$R$24),"")</f>
        <v/>
      </c>
      <c r="P173" s="102" t="str">
        <f ca="1">IF(AND('Riesgos Corrup'!$AB$22="Baja",'Riesgos Corrup'!$AD$22="Moderado"),CONCATENATE("R18C",'Riesgos Corrup'!$R$22),"")</f>
        <v/>
      </c>
      <c r="Q173" s="103" t="str">
        <f>IF(AND('Riesgos Corrup'!$AB$23="Baja",'Riesgos Corrup'!$AD$23="Moderado"),CONCATENATE("R18C",'Riesgos Corrup'!$R$23),"")</f>
        <v/>
      </c>
      <c r="R173" s="104" t="str">
        <f>IF(AND('Riesgos Corrup'!$AB$24="Baja",'Riesgos Corrup'!$AD$24="Moderado"),CONCATENATE("R18C",'Riesgos Corrup'!$R$24),"")</f>
        <v/>
      </c>
      <c r="S173" s="83" t="str">
        <f ca="1">IF(AND('Riesgos Corrup'!$AB$22="Baja",'Riesgos Corrup'!$AD$22="Mayor"),CONCATENATE("R18C",'Riesgos Corrup'!$R$22),"")</f>
        <v>R18C1</v>
      </c>
      <c r="T173" s="39" t="str">
        <f>IF(AND('Riesgos Corrup'!$AB$23="Baja",'Riesgos Corrup'!$AD$23="Mayor"),CONCATENATE("R18C",'Riesgos Corrup'!$R$23),"")</f>
        <v/>
      </c>
      <c r="U173" s="84" t="str">
        <f>IF(AND('Riesgos Corrup'!$AB$24="Baja",'Riesgos Corrup'!$AD$24="Mayor"),CONCATENATE("R18C",'Riesgos Corrup'!$R$24),"")</f>
        <v/>
      </c>
      <c r="V173" s="96" t="str">
        <f ca="1">IF(AND('Riesgos Corrup'!$AB$22="Baja",'Riesgos Corrup'!$AD$22="Catastrófico"),CONCATENATE("R18C",'Riesgos Corrup'!$R$22),"")</f>
        <v/>
      </c>
      <c r="W173" s="97" t="str">
        <f>IF(AND('Riesgos Corrup'!$AB$23="Baja",'Riesgos Corrup'!$AD$23="Catastrófico"),CONCATENATE("R18C",'Riesgos Corrup'!$R$23),"")</f>
        <v/>
      </c>
      <c r="X173" s="98" t="str">
        <f>IF(AND('Riesgos Corrup'!$AB$24="Baja",'Riesgos Corrup'!$AD$24="Catastrófico"),CONCATENATE("R18C",'Riesgos Corrup'!$R$24),"")</f>
        <v/>
      </c>
      <c r="Y173" s="40"/>
      <c r="Z173" s="266"/>
      <c r="AA173" s="267"/>
      <c r="AB173" s="267"/>
      <c r="AC173" s="267"/>
      <c r="AD173" s="267"/>
      <c r="AE173" s="268"/>
      <c r="AF173" s="40"/>
      <c r="AG173" s="40"/>
      <c r="AH173" s="40"/>
      <c r="AI173" s="40"/>
      <c r="AJ173" s="40"/>
      <c r="AK173" s="40"/>
      <c r="AL173" s="40"/>
      <c r="AM173" s="40"/>
      <c r="AN173" s="40"/>
      <c r="AO173" s="40"/>
      <c r="AP173" s="40"/>
      <c r="AQ173" s="40"/>
      <c r="AR173" s="40"/>
      <c r="AS173" s="40"/>
      <c r="AT173" s="40"/>
      <c r="AU173" s="40"/>
      <c r="AV173" s="40"/>
      <c r="AW173" s="40"/>
      <c r="AX173" s="40"/>
      <c r="AY173" s="40"/>
      <c r="AZ173" s="40"/>
      <c r="BA173" s="40"/>
      <c r="BB173" s="40"/>
      <c r="BC173" s="40"/>
      <c r="BD173" s="40"/>
      <c r="BE173" s="40"/>
      <c r="BF173" s="40"/>
      <c r="BG173" s="40"/>
      <c r="BH173" s="40"/>
      <c r="BI173" s="40"/>
    </row>
    <row r="174" spans="1:61" ht="15" customHeight="1" x14ac:dyDescent="0.35">
      <c r="A174" s="40"/>
      <c r="B174" s="252"/>
      <c r="C174" s="253"/>
      <c r="D174" s="254"/>
      <c r="E174" s="226"/>
      <c r="F174" s="222"/>
      <c r="G174" s="222"/>
      <c r="H174" s="222"/>
      <c r="I174" s="222"/>
      <c r="J174" s="111" t="e">
        <f>IF(AND('Riesgos Corrup'!#REF!="Baja",'Riesgos Corrup'!#REF!="Moderado"),CONCATENATE("R19C",'Riesgos Corrup'!#REF!),"")</f>
        <v>#REF!</v>
      </c>
      <c r="K174" s="112" t="e">
        <f>IF(AND('Riesgos Corrup'!#REF!="Baja",'Riesgos Corrup'!#REF!="Moderado"),CONCATENATE("R19C",'Riesgos Corrup'!#REF!),"")</f>
        <v>#REF!</v>
      </c>
      <c r="L174" s="113" t="e">
        <f>IF(AND('Riesgos Corrup'!#REF!="Baja",'Riesgos Corrup'!#REF!="Moderado"),CONCATENATE("R19C",'Riesgos Corrup'!#REF!),"")</f>
        <v>#REF!</v>
      </c>
      <c r="M174" s="102" t="e">
        <f>IF(AND('Riesgos Corrup'!#REF!="Baja",'Riesgos Corrup'!#REF!="Moderado"),CONCATENATE("R19C",'Riesgos Corrup'!#REF!),"")</f>
        <v>#REF!</v>
      </c>
      <c r="N174" s="103" t="e">
        <f>IF(AND('Riesgos Corrup'!#REF!="Baja",'Riesgos Corrup'!#REF!="Moderado"),CONCATENATE("R19C",'Riesgos Corrup'!#REF!),"")</f>
        <v>#REF!</v>
      </c>
      <c r="O174" s="104" t="e">
        <f>IF(AND('Riesgos Corrup'!#REF!="Baja",'Riesgos Corrup'!#REF!="Moderado"),CONCATENATE("R19C",'Riesgos Corrup'!#REF!),"")</f>
        <v>#REF!</v>
      </c>
      <c r="P174" s="102" t="e">
        <f>IF(AND('Riesgos Corrup'!#REF!="Baja",'Riesgos Corrup'!#REF!="Moderado"),CONCATENATE("R19C",'Riesgos Corrup'!#REF!),"")</f>
        <v>#REF!</v>
      </c>
      <c r="Q174" s="103" t="e">
        <f>IF(AND('Riesgos Corrup'!#REF!="Baja",'Riesgos Corrup'!#REF!="Moderado"),CONCATENATE("R19C",'Riesgos Corrup'!#REF!),"")</f>
        <v>#REF!</v>
      </c>
      <c r="R174" s="104" t="e">
        <f>IF(AND('Riesgos Corrup'!#REF!="Baja",'Riesgos Corrup'!#REF!="Moderado"),CONCATENATE("R19C",'Riesgos Corrup'!#REF!),"")</f>
        <v>#REF!</v>
      </c>
      <c r="S174" s="83" t="e">
        <f>IF(AND('Riesgos Corrup'!#REF!="Baja",'Riesgos Corrup'!#REF!="Mayor"),CONCATENATE("R19C",'Riesgos Corrup'!#REF!),"")</f>
        <v>#REF!</v>
      </c>
      <c r="T174" s="39" t="e">
        <f>IF(AND('Riesgos Corrup'!#REF!="Baja",'Riesgos Corrup'!#REF!="Mayor"),CONCATENATE("R19C",'Riesgos Corrup'!#REF!),"")</f>
        <v>#REF!</v>
      </c>
      <c r="U174" s="84" t="e">
        <f>IF(AND('Riesgos Corrup'!#REF!="Baja",'Riesgos Corrup'!#REF!="Mayor"),CONCATENATE("R19C",'Riesgos Corrup'!#REF!),"")</f>
        <v>#REF!</v>
      </c>
      <c r="V174" s="96" t="e">
        <f>IF(AND('Riesgos Corrup'!#REF!="Baja",'Riesgos Corrup'!#REF!="Catastrófico"),CONCATENATE("R19C",'Riesgos Corrup'!#REF!),"")</f>
        <v>#REF!</v>
      </c>
      <c r="W174" s="97" t="e">
        <f>IF(AND('Riesgos Corrup'!#REF!="Baja",'Riesgos Corrup'!#REF!="Catastrófico"),CONCATENATE("R19C",'Riesgos Corrup'!#REF!),"")</f>
        <v>#REF!</v>
      </c>
      <c r="X174" s="98" t="e">
        <f>IF(AND('Riesgos Corrup'!#REF!="Baja",'Riesgos Corrup'!#REF!="Catastrófico"),CONCATENATE("R19C",'Riesgos Corrup'!#REF!),"")</f>
        <v>#REF!</v>
      </c>
      <c r="Y174" s="40"/>
      <c r="Z174" s="266"/>
      <c r="AA174" s="267"/>
      <c r="AB174" s="267"/>
      <c r="AC174" s="267"/>
      <c r="AD174" s="267"/>
      <c r="AE174" s="268"/>
      <c r="AF174" s="40"/>
      <c r="AG174" s="40"/>
      <c r="AH174" s="40"/>
      <c r="AI174" s="40"/>
      <c r="AJ174" s="40"/>
      <c r="AK174" s="40"/>
      <c r="AL174" s="40"/>
      <c r="AM174" s="40"/>
      <c r="AN174" s="40"/>
      <c r="AO174" s="40"/>
      <c r="AP174" s="40"/>
      <c r="AQ174" s="40"/>
      <c r="AR174" s="40"/>
      <c r="AS174" s="40"/>
      <c r="AT174" s="40"/>
      <c r="AU174" s="40"/>
      <c r="AV174" s="40"/>
      <c r="AW174" s="40"/>
      <c r="AX174" s="40"/>
      <c r="AY174" s="40"/>
      <c r="AZ174" s="40"/>
      <c r="BA174" s="40"/>
      <c r="BB174" s="40"/>
      <c r="BC174" s="40"/>
      <c r="BD174" s="40"/>
      <c r="BE174" s="40"/>
      <c r="BF174" s="40"/>
      <c r="BG174" s="40"/>
      <c r="BH174" s="40"/>
      <c r="BI174" s="40"/>
    </row>
    <row r="175" spans="1:61" ht="15" customHeight="1" x14ac:dyDescent="0.35">
      <c r="A175" s="40"/>
      <c r="B175" s="252"/>
      <c r="C175" s="253"/>
      <c r="D175" s="254"/>
      <c r="E175" s="226"/>
      <c r="F175" s="222"/>
      <c r="G175" s="222"/>
      <c r="H175" s="222"/>
      <c r="I175" s="222"/>
      <c r="J175" s="111" t="e">
        <f>IF(AND('Riesgos Corrup'!#REF!="Baja",'Riesgos Corrup'!#REF!="Moderado"),CONCATENATE("R20C",'Riesgos Corrup'!#REF!),"")</f>
        <v>#REF!</v>
      </c>
      <c r="K175" s="112" t="e">
        <f>IF(AND('Riesgos Corrup'!#REF!="Baja",'Riesgos Corrup'!#REF!="Moderado"),CONCATENATE("R20C",'Riesgos Corrup'!#REF!),"")</f>
        <v>#REF!</v>
      </c>
      <c r="L175" s="113" t="e">
        <f>IF(AND('Riesgos Corrup'!#REF!="Baja",'Riesgos Corrup'!#REF!="Moderado"),CONCATENATE("R20C",'Riesgos Corrup'!#REF!),"")</f>
        <v>#REF!</v>
      </c>
      <c r="M175" s="102" t="e">
        <f>IF(AND('Riesgos Corrup'!#REF!="Baja",'Riesgos Corrup'!#REF!="Moderado"),CONCATENATE("R20C",'Riesgos Corrup'!#REF!),"")</f>
        <v>#REF!</v>
      </c>
      <c r="N175" s="103" t="e">
        <f>IF(AND('Riesgos Corrup'!#REF!="Baja",'Riesgos Corrup'!#REF!="Moderado"),CONCATENATE("R20C",'Riesgos Corrup'!#REF!),"")</f>
        <v>#REF!</v>
      </c>
      <c r="O175" s="104" t="e">
        <f>IF(AND('Riesgos Corrup'!#REF!="Baja",'Riesgos Corrup'!#REF!="Moderado"),CONCATENATE("R20C",'Riesgos Corrup'!#REF!),"")</f>
        <v>#REF!</v>
      </c>
      <c r="P175" s="102" t="e">
        <f>IF(AND('Riesgos Corrup'!#REF!="Baja",'Riesgos Corrup'!#REF!="Moderado"),CONCATENATE("R20C",'Riesgos Corrup'!#REF!),"")</f>
        <v>#REF!</v>
      </c>
      <c r="Q175" s="103" t="e">
        <f>IF(AND('Riesgos Corrup'!#REF!="Baja",'Riesgos Corrup'!#REF!="Moderado"),CONCATENATE("R20C",'Riesgos Corrup'!#REF!),"")</f>
        <v>#REF!</v>
      </c>
      <c r="R175" s="104" t="e">
        <f>IF(AND('Riesgos Corrup'!#REF!="Baja",'Riesgos Corrup'!#REF!="Moderado"),CONCATENATE("R20C",'Riesgos Corrup'!#REF!),"")</f>
        <v>#REF!</v>
      </c>
      <c r="S175" s="83" t="e">
        <f>IF(AND('Riesgos Corrup'!#REF!="Baja",'Riesgos Corrup'!#REF!="Mayor"),CONCATENATE("R20C",'Riesgos Corrup'!#REF!),"")</f>
        <v>#REF!</v>
      </c>
      <c r="T175" s="39" t="e">
        <f>IF(AND('Riesgos Corrup'!#REF!="Baja",'Riesgos Corrup'!#REF!="Mayor"),CONCATENATE("R20C",'Riesgos Corrup'!#REF!),"")</f>
        <v>#REF!</v>
      </c>
      <c r="U175" s="84" t="e">
        <f>IF(AND('Riesgos Corrup'!#REF!="Baja",'Riesgos Corrup'!#REF!="Mayor"),CONCATENATE("R20C",'Riesgos Corrup'!#REF!),"")</f>
        <v>#REF!</v>
      </c>
      <c r="V175" s="96" t="e">
        <f>IF(AND('Riesgos Corrup'!#REF!="Baja",'Riesgos Corrup'!#REF!="Catastrófico"),CONCATENATE("R20C",'Riesgos Corrup'!#REF!),"")</f>
        <v>#REF!</v>
      </c>
      <c r="W175" s="97" t="e">
        <f>IF(AND('Riesgos Corrup'!#REF!="Baja",'Riesgos Corrup'!#REF!="Catastrófico"),CONCATENATE("R20C",'Riesgos Corrup'!#REF!),"")</f>
        <v>#REF!</v>
      </c>
      <c r="X175" s="98" t="e">
        <f>IF(AND('Riesgos Corrup'!#REF!="Baja",'Riesgos Corrup'!#REF!="Catastrófico"),CONCATENATE("R20C",'Riesgos Corrup'!#REF!),"")</f>
        <v>#REF!</v>
      </c>
      <c r="Y175" s="40"/>
      <c r="Z175" s="266"/>
      <c r="AA175" s="267"/>
      <c r="AB175" s="267"/>
      <c r="AC175" s="267"/>
      <c r="AD175" s="267"/>
      <c r="AE175" s="268"/>
      <c r="AF175" s="40"/>
      <c r="AG175" s="40"/>
      <c r="AH175" s="40"/>
      <c r="AI175" s="40"/>
      <c r="AJ175" s="40"/>
      <c r="AK175" s="40"/>
      <c r="AL175" s="40"/>
      <c r="AM175" s="40"/>
      <c r="AN175" s="40"/>
      <c r="AO175" s="40"/>
      <c r="AP175" s="40"/>
      <c r="AQ175" s="40"/>
      <c r="AR175" s="40"/>
      <c r="AS175" s="40"/>
      <c r="AT175" s="40"/>
      <c r="AU175" s="40"/>
      <c r="AV175" s="40"/>
      <c r="AW175" s="40"/>
      <c r="AX175" s="40"/>
      <c r="AY175" s="40"/>
      <c r="AZ175" s="40"/>
      <c r="BA175" s="40"/>
      <c r="BB175" s="40"/>
      <c r="BC175" s="40"/>
      <c r="BD175" s="40"/>
      <c r="BE175" s="40"/>
      <c r="BF175" s="40"/>
      <c r="BG175" s="40"/>
      <c r="BH175" s="40"/>
      <c r="BI175" s="40"/>
    </row>
    <row r="176" spans="1:61" ht="15" customHeight="1" x14ac:dyDescent="0.35">
      <c r="A176" s="40"/>
      <c r="B176" s="252"/>
      <c r="C176" s="253"/>
      <c r="D176" s="254"/>
      <c r="E176" s="226"/>
      <c r="F176" s="222"/>
      <c r="G176" s="222"/>
      <c r="H176" s="222"/>
      <c r="I176" s="222"/>
      <c r="J176" s="111" t="str">
        <f ca="1">IF(AND('Riesgos Corrup'!$AB$25="Baja",'Riesgos Corrup'!$AD$25="Moderado"),CONCATENATE("R21C",'Riesgos Corrup'!$R$25),"")</f>
        <v>R21C1</v>
      </c>
      <c r="K176" s="112" t="str">
        <f>IF(AND('Riesgos Corrup'!$AB$26="Baja",'Riesgos Corrup'!$AD$26="Moderado"),CONCATENATE("R21C",'Riesgos Corrup'!$R$26),"")</f>
        <v/>
      </c>
      <c r="L176" s="113" t="str">
        <f>IF(AND('Riesgos Corrup'!$AB$27="Baja",'Riesgos Corrup'!$AD$27="Moderado"),CONCATENATE("R21C",'Riesgos Corrup'!$R$27),"")</f>
        <v/>
      </c>
      <c r="M176" s="102" t="str">
        <f ca="1">IF(AND('Riesgos Corrup'!$AB$25="Baja",'Riesgos Corrup'!$AD$25="Moderado"),CONCATENATE("R21C",'Riesgos Corrup'!$R$25),"")</f>
        <v>R21C1</v>
      </c>
      <c r="N176" s="103" t="str">
        <f>IF(AND('Riesgos Corrup'!$AB$26="Baja",'Riesgos Corrup'!$AD$26="Moderado"),CONCATENATE("R21C",'Riesgos Corrup'!$R$26),"")</f>
        <v/>
      </c>
      <c r="O176" s="104" t="str">
        <f>IF(AND('Riesgos Corrup'!$AB$27="Baja",'Riesgos Corrup'!$AD$27="Moderado"),CONCATENATE("R21C",'Riesgos Corrup'!$R$27),"")</f>
        <v/>
      </c>
      <c r="P176" s="102" t="str">
        <f ca="1">IF(AND('Riesgos Corrup'!$AB$25="Baja",'Riesgos Corrup'!$AD$25="Moderado"),CONCATENATE("R21C",'Riesgos Corrup'!$R$25),"")</f>
        <v>R21C1</v>
      </c>
      <c r="Q176" s="103" t="str">
        <f>IF(AND('Riesgos Corrup'!$AB$26="Baja",'Riesgos Corrup'!$AD$26="Moderado"),CONCATENATE("R21C",'Riesgos Corrup'!$R$26),"")</f>
        <v/>
      </c>
      <c r="R176" s="104" t="str">
        <f>IF(AND('Riesgos Corrup'!$AB$27="Baja",'Riesgos Corrup'!$AD$27="Moderado"),CONCATENATE("R21C",'Riesgos Corrup'!$R$27),"")</f>
        <v/>
      </c>
      <c r="S176" s="83" t="str">
        <f ca="1">IF(AND('Riesgos Corrup'!$AB$25="Baja",'Riesgos Corrup'!$AD$25="Mayor"),CONCATENATE("R21C",'Riesgos Corrup'!$R$25),"")</f>
        <v/>
      </c>
      <c r="T176" s="39" t="str">
        <f>IF(AND('Riesgos Corrup'!$AB$26="Baja",'Riesgos Corrup'!$AD$26="Mayor"),CONCATENATE("R21C",'Riesgos Corrup'!$R$26),"")</f>
        <v/>
      </c>
      <c r="U176" s="84" t="str">
        <f>IF(AND('Riesgos Corrup'!$AB$27="Baja",'Riesgos Corrup'!$AD$27="Mayor"),CONCATENATE("R21C",'Riesgos Corrup'!$R$27),"")</f>
        <v/>
      </c>
      <c r="V176" s="96" t="str">
        <f ca="1">IF(AND('Riesgos Corrup'!$AB$25="Baja",'Riesgos Corrup'!$AD$25="Catastrófico"),CONCATENATE("R21C",'Riesgos Corrup'!$R$25),"")</f>
        <v/>
      </c>
      <c r="W176" s="97" t="str">
        <f>IF(AND('Riesgos Corrup'!$AB$26="Baja",'Riesgos Corrup'!$AD$26="Catastrófico"),CONCATENATE("R21C",'Riesgos Corrup'!$R$26),"")</f>
        <v/>
      </c>
      <c r="X176" s="98" t="str">
        <f>IF(AND('Riesgos Corrup'!$AB$27="Baja",'Riesgos Corrup'!$AD$27="Catastrófico"),CONCATENATE("R21C",'Riesgos Corrup'!$R$27),"")</f>
        <v/>
      </c>
      <c r="Y176" s="40"/>
      <c r="Z176" s="266"/>
      <c r="AA176" s="267"/>
      <c r="AB176" s="267"/>
      <c r="AC176" s="267"/>
      <c r="AD176" s="267"/>
      <c r="AE176" s="268"/>
      <c r="AF176" s="40"/>
      <c r="AG176" s="40"/>
      <c r="AH176" s="40"/>
      <c r="AI176" s="40"/>
      <c r="AJ176" s="40"/>
      <c r="AK176" s="40"/>
      <c r="AL176" s="40"/>
      <c r="AM176" s="40"/>
      <c r="AN176" s="40"/>
      <c r="AO176" s="40"/>
      <c r="AP176" s="40"/>
      <c r="AQ176" s="40"/>
      <c r="AR176" s="40"/>
      <c r="AS176" s="40"/>
      <c r="AT176" s="40"/>
      <c r="AU176" s="40"/>
      <c r="AV176" s="40"/>
      <c r="AW176" s="40"/>
      <c r="AX176" s="40"/>
      <c r="AY176" s="40"/>
      <c r="AZ176" s="40"/>
      <c r="BA176" s="40"/>
      <c r="BB176" s="40"/>
      <c r="BC176" s="40"/>
      <c r="BD176" s="40"/>
      <c r="BE176" s="40"/>
      <c r="BF176" s="40"/>
      <c r="BG176" s="40"/>
      <c r="BH176" s="40"/>
      <c r="BI176" s="40"/>
    </row>
    <row r="177" spans="1:61" ht="15" customHeight="1" x14ac:dyDescent="0.35">
      <c r="A177" s="40"/>
      <c r="B177" s="252"/>
      <c r="C177" s="253"/>
      <c r="D177" s="254"/>
      <c r="E177" s="226"/>
      <c r="F177" s="222"/>
      <c r="G177" s="222"/>
      <c r="H177" s="222"/>
      <c r="I177" s="222"/>
      <c r="J177" s="111" t="str">
        <f ca="1">IF(AND('Riesgos Corrup'!$AB$28="Baja",'Riesgos Corrup'!$AD$28="Moderado"),CONCATENATE("R22C",'Riesgos Corrup'!$R$28),"")</f>
        <v/>
      </c>
      <c r="K177" s="112" t="str">
        <f>IF(AND('Riesgos Corrup'!$AB$29="Baja",'Riesgos Corrup'!$AD$29="Moderado"),CONCATENATE("R22C",'Riesgos Corrup'!$R$29),"")</f>
        <v/>
      </c>
      <c r="L177" s="113" t="str">
        <f>IF(AND('Riesgos Corrup'!$AB$30="Baja",'Riesgos Corrup'!$AD$30="Moderado"),CONCATENATE("R22C",'Riesgos Corrup'!$R$30),"")</f>
        <v/>
      </c>
      <c r="M177" s="102" t="str">
        <f ca="1">IF(AND('Riesgos Corrup'!$AB$28="Baja",'Riesgos Corrup'!$AD$28="Moderado"),CONCATENATE("R22C",'Riesgos Corrup'!$R$28),"")</f>
        <v/>
      </c>
      <c r="N177" s="103" t="str">
        <f>IF(AND('Riesgos Corrup'!$AB$29="Baja",'Riesgos Corrup'!$AD$29="Moderado"),CONCATENATE("R22C",'Riesgos Corrup'!$R$29),"")</f>
        <v/>
      </c>
      <c r="O177" s="104" t="str">
        <f>IF(AND('Riesgos Corrup'!$AB$30="Baja",'Riesgos Corrup'!$AD$30="Moderado"),CONCATENATE("R22C",'Riesgos Corrup'!$R$30),"")</f>
        <v/>
      </c>
      <c r="P177" s="102" t="str">
        <f ca="1">IF(AND('Riesgos Corrup'!$AB$28="Baja",'Riesgos Corrup'!$AD$28="Moderado"),CONCATENATE("R22C",'Riesgos Corrup'!$R$28),"")</f>
        <v/>
      </c>
      <c r="Q177" s="103" t="str">
        <f>IF(AND('Riesgos Corrup'!$AB$29="Baja",'Riesgos Corrup'!$AD$29="Moderado"),CONCATENATE("R22C",'Riesgos Corrup'!$R$29),"")</f>
        <v/>
      </c>
      <c r="R177" s="104" t="str">
        <f>IF(AND('Riesgos Corrup'!$AB$30="Baja",'Riesgos Corrup'!$AD$30="Moderado"),CONCATENATE("R22C",'Riesgos Corrup'!$R$30),"")</f>
        <v/>
      </c>
      <c r="S177" s="83" t="str">
        <f ca="1">IF(AND('Riesgos Corrup'!$AB$28="Baja",'Riesgos Corrup'!$AD$28="Mayor"),CONCATENATE("R22C",'Riesgos Corrup'!$R$28),"")</f>
        <v>R22C1</v>
      </c>
      <c r="T177" s="39" t="str">
        <f>IF(AND('Riesgos Corrup'!$AB$29="Baja",'Riesgos Corrup'!$AD$29="Mayor"),CONCATENATE("R22C",'Riesgos Corrup'!$R$29),"")</f>
        <v/>
      </c>
      <c r="U177" s="84" t="str">
        <f>IF(AND('Riesgos Corrup'!$AB$30="Baja",'Riesgos Corrup'!$AD$30="Mayor"),CONCATENATE("R22C",'Riesgos Corrup'!$R$30),"")</f>
        <v/>
      </c>
      <c r="V177" s="96" t="str">
        <f ca="1">IF(AND('Riesgos Corrup'!$AB$28="Baja",'Riesgos Corrup'!$AD$28="Catastrófico"),CONCATENATE("R22C",'Riesgos Corrup'!$R$28),"")</f>
        <v/>
      </c>
      <c r="W177" s="97" t="str">
        <f>IF(AND('Riesgos Corrup'!$AB$29="Baja",'Riesgos Corrup'!$AD$29="Catastrófico"),CONCATENATE("R22C",'Riesgos Corrup'!$R$29),"")</f>
        <v/>
      </c>
      <c r="X177" s="98" t="str">
        <f>IF(AND('Riesgos Corrup'!$AB$30="Baja",'Riesgos Corrup'!$AD$30="Catastrófico"),CONCATENATE("R22C",'Riesgos Corrup'!$R$30),"")</f>
        <v/>
      </c>
      <c r="Y177" s="40"/>
      <c r="Z177" s="266"/>
      <c r="AA177" s="267"/>
      <c r="AB177" s="267"/>
      <c r="AC177" s="267"/>
      <c r="AD177" s="267"/>
      <c r="AE177" s="268"/>
      <c r="AF177" s="40"/>
      <c r="AG177" s="40"/>
      <c r="AH177" s="40"/>
      <c r="AI177" s="40"/>
      <c r="AJ177" s="40"/>
      <c r="AK177" s="40"/>
      <c r="AL177" s="40"/>
      <c r="AM177" s="40"/>
      <c r="AN177" s="40"/>
      <c r="AO177" s="40"/>
      <c r="AP177" s="40"/>
      <c r="AQ177" s="40"/>
      <c r="AR177" s="40"/>
      <c r="AS177" s="40"/>
      <c r="AT177" s="40"/>
      <c r="AU177" s="40"/>
      <c r="AV177" s="40"/>
      <c r="AW177" s="40"/>
      <c r="AX177" s="40"/>
      <c r="AY177" s="40"/>
      <c r="AZ177" s="40"/>
      <c r="BA177" s="40"/>
      <c r="BB177" s="40"/>
      <c r="BC177" s="40"/>
      <c r="BD177" s="40"/>
      <c r="BE177" s="40"/>
      <c r="BF177" s="40"/>
      <c r="BG177" s="40"/>
      <c r="BH177" s="40"/>
      <c r="BI177" s="40"/>
    </row>
    <row r="178" spans="1:61" ht="15" customHeight="1" x14ac:dyDescent="0.35">
      <c r="A178" s="40"/>
      <c r="B178" s="252"/>
      <c r="C178" s="253"/>
      <c r="D178" s="254"/>
      <c r="E178" s="226"/>
      <c r="F178" s="222"/>
      <c r="G178" s="222"/>
      <c r="H178" s="222"/>
      <c r="I178" s="222"/>
      <c r="J178" s="111" t="e">
        <f>IF(AND('Riesgos Corrup'!#REF!="Baja",'Riesgos Corrup'!#REF!="Moderado"),CONCATENATE("R23C",'Riesgos Corrup'!#REF!),"")</f>
        <v>#REF!</v>
      </c>
      <c r="K178" s="112" t="e">
        <f>IF(AND('Riesgos Corrup'!#REF!="Baja",'Riesgos Corrup'!#REF!="Moderado"),CONCATENATE("R23C",'Riesgos Corrup'!#REF!),"")</f>
        <v>#REF!</v>
      </c>
      <c r="L178" s="113" t="e">
        <f>IF(AND('Riesgos Corrup'!#REF!="Baja",'Riesgos Corrup'!#REF!="Moderado"),CONCATENATE("R23C",'Riesgos Corrup'!#REF!),"")</f>
        <v>#REF!</v>
      </c>
      <c r="M178" s="102" t="e">
        <f>IF(AND('Riesgos Corrup'!#REF!="Baja",'Riesgos Corrup'!#REF!="Moderado"),CONCATENATE("R23C",'Riesgos Corrup'!#REF!),"")</f>
        <v>#REF!</v>
      </c>
      <c r="N178" s="103" t="e">
        <f>IF(AND('Riesgos Corrup'!#REF!="Baja",'Riesgos Corrup'!#REF!="Moderado"),CONCATENATE("R23C",'Riesgos Corrup'!#REF!),"")</f>
        <v>#REF!</v>
      </c>
      <c r="O178" s="104" t="e">
        <f>IF(AND('Riesgos Corrup'!#REF!="Baja",'Riesgos Corrup'!#REF!="Moderado"),CONCATENATE("R23C",'Riesgos Corrup'!#REF!),"")</f>
        <v>#REF!</v>
      </c>
      <c r="P178" s="102" t="e">
        <f>IF(AND('Riesgos Corrup'!#REF!="Baja",'Riesgos Corrup'!#REF!="Moderado"),CONCATENATE("R23C",'Riesgos Corrup'!#REF!),"")</f>
        <v>#REF!</v>
      </c>
      <c r="Q178" s="103" t="e">
        <f>IF(AND('Riesgos Corrup'!#REF!="Baja",'Riesgos Corrup'!#REF!="Moderado"),CONCATENATE("R23C",'Riesgos Corrup'!#REF!),"")</f>
        <v>#REF!</v>
      </c>
      <c r="R178" s="104" t="e">
        <f>IF(AND('Riesgos Corrup'!#REF!="Baja",'Riesgos Corrup'!#REF!="Moderado"),CONCATENATE("R23C",'Riesgos Corrup'!#REF!),"")</f>
        <v>#REF!</v>
      </c>
      <c r="S178" s="83" t="e">
        <f>IF(AND('Riesgos Corrup'!#REF!="Baja",'Riesgos Corrup'!#REF!="Mayor"),CONCATENATE("R23C",'Riesgos Corrup'!#REF!),"")</f>
        <v>#REF!</v>
      </c>
      <c r="T178" s="39" t="e">
        <f>IF(AND('Riesgos Corrup'!#REF!="Baja",'Riesgos Corrup'!#REF!="Mayor"),CONCATENATE("R23C",'Riesgos Corrup'!#REF!),"")</f>
        <v>#REF!</v>
      </c>
      <c r="U178" s="84" t="e">
        <f>IF(AND('Riesgos Corrup'!#REF!="Baja",'Riesgos Corrup'!#REF!="Mayor"),CONCATENATE("R23C",'Riesgos Corrup'!#REF!),"")</f>
        <v>#REF!</v>
      </c>
      <c r="V178" s="96" t="e">
        <f>IF(AND('Riesgos Corrup'!#REF!="Baja",'Riesgos Corrup'!#REF!="Catastrófico"),CONCATENATE("R23C",'Riesgos Corrup'!#REF!),"")</f>
        <v>#REF!</v>
      </c>
      <c r="W178" s="97" t="e">
        <f>IF(AND('Riesgos Corrup'!#REF!="Baja",'Riesgos Corrup'!#REF!="Catastrófico"),CONCATENATE("R23C",'Riesgos Corrup'!#REF!),"")</f>
        <v>#REF!</v>
      </c>
      <c r="X178" s="98" t="e">
        <f>IF(AND('Riesgos Corrup'!#REF!="Baja",'Riesgos Corrup'!#REF!="Catastrófico"),CONCATENATE("R23C",'Riesgos Corrup'!#REF!),"")</f>
        <v>#REF!</v>
      </c>
      <c r="Y178" s="40"/>
      <c r="Z178" s="266"/>
      <c r="AA178" s="267"/>
      <c r="AB178" s="267"/>
      <c r="AC178" s="267"/>
      <c r="AD178" s="267"/>
      <c r="AE178" s="268"/>
      <c r="AF178" s="40"/>
      <c r="AG178" s="40"/>
      <c r="AH178" s="40"/>
      <c r="AI178" s="40"/>
      <c r="AJ178" s="40"/>
      <c r="AK178" s="40"/>
      <c r="AL178" s="40"/>
      <c r="AM178" s="40"/>
      <c r="AN178" s="40"/>
      <c r="AO178" s="40"/>
      <c r="AP178" s="40"/>
      <c r="AQ178" s="40"/>
      <c r="AR178" s="40"/>
      <c r="AS178" s="40"/>
      <c r="AT178" s="40"/>
      <c r="AU178" s="40"/>
      <c r="AV178" s="40"/>
      <c r="AW178" s="40"/>
      <c r="AX178" s="40"/>
      <c r="AY178" s="40"/>
      <c r="AZ178" s="40"/>
      <c r="BA178" s="40"/>
      <c r="BB178" s="40"/>
      <c r="BC178" s="40"/>
      <c r="BD178" s="40"/>
      <c r="BE178" s="40"/>
      <c r="BF178" s="40"/>
      <c r="BG178" s="40"/>
      <c r="BH178" s="40"/>
      <c r="BI178" s="40"/>
    </row>
    <row r="179" spans="1:61" ht="15" customHeight="1" x14ac:dyDescent="0.35">
      <c r="A179" s="40"/>
      <c r="B179" s="252"/>
      <c r="C179" s="253"/>
      <c r="D179" s="254"/>
      <c r="E179" s="226"/>
      <c r="F179" s="222"/>
      <c r="G179" s="222"/>
      <c r="H179" s="222"/>
      <c r="I179" s="222"/>
      <c r="J179" s="111" t="e">
        <f>IF(AND('Riesgos Corrup'!#REF!="Baja",'Riesgos Corrup'!#REF!="Moderado"),CONCATENATE("R24C",'Riesgos Corrup'!#REF!),"")</f>
        <v>#REF!</v>
      </c>
      <c r="K179" s="112" t="e">
        <f>IF(AND('Riesgos Corrup'!#REF!="Baja",'Riesgos Corrup'!#REF!="Moderado"),CONCATENATE("R24C",'Riesgos Corrup'!#REF!),"")</f>
        <v>#REF!</v>
      </c>
      <c r="L179" s="113" t="e">
        <f>IF(AND('Riesgos Corrup'!#REF!="Baja",'Riesgos Corrup'!#REF!="Moderado"),CONCATENATE("R24C",'Riesgos Corrup'!#REF!),"")</f>
        <v>#REF!</v>
      </c>
      <c r="M179" s="102" t="e">
        <f>IF(AND('Riesgos Corrup'!#REF!="Baja",'Riesgos Corrup'!#REF!="Moderado"),CONCATENATE("R24C",'Riesgos Corrup'!#REF!),"")</f>
        <v>#REF!</v>
      </c>
      <c r="N179" s="103" t="e">
        <f>IF(AND('Riesgos Corrup'!#REF!="Baja",'Riesgos Corrup'!#REF!="Moderado"),CONCATENATE("R24C",'Riesgos Corrup'!#REF!),"")</f>
        <v>#REF!</v>
      </c>
      <c r="O179" s="104" t="e">
        <f>IF(AND('Riesgos Corrup'!#REF!="Baja",'Riesgos Corrup'!#REF!="Moderado"),CONCATENATE("R24C",'Riesgos Corrup'!#REF!),"")</f>
        <v>#REF!</v>
      </c>
      <c r="P179" s="102" t="e">
        <f>IF(AND('Riesgos Corrup'!#REF!="Baja",'Riesgos Corrup'!#REF!="Moderado"),CONCATENATE("R24C",'Riesgos Corrup'!#REF!),"")</f>
        <v>#REF!</v>
      </c>
      <c r="Q179" s="103" t="e">
        <f>IF(AND('Riesgos Corrup'!#REF!="Baja",'Riesgos Corrup'!#REF!="Moderado"),CONCATENATE("R24C",'Riesgos Corrup'!#REF!),"")</f>
        <v>#REF!</v>
      </c>
      <c r="R179" s="104" t="e">
        <f>IF(AND('Riesgos Corrup'!#REF!="Baja",'Riesgos Corrup'!#REF!="Moderado"),CONCATENATE("R24C",'Riesgos Corrup'!#REF!),"")</f>
        <v>#REF!</v>
      </c>
      <c r="S179" s="83" t="e">
        <f>IF(AND('Riesgos Corrup'!#REF!="Baja",'Riesgos Corrup'!#REF!="Mayor"),CONCATENATE("R24C",'Riesgos Corrup'!#REF!),"")</f>
        <v>#REF!</v>
      </c>
      <c r="T179" s="39" t="e">
        <f>IF(AND('Riesgos Corrup'!#REF!="Baja",'Riesgos Corrup'!#REF!="Mayor"),CONCATENATE("R24C",'Riesgos Corrup'!#REF!),"")</f>
        <v>#REF!</v>
      </c>
      <c r="U179" s="84" t="e">
        <f>IF(AND('Riesgos Corrup'!#REF!="Baja",'Riesgos Corrup'!#REF!="Mayor"),CONCATENATE("R24C",'Riesgos Corrup'!#REF!),"")</f>
        <v>#REF!</v>
      </c>
      <c r="V179" s="96" t="e">
        <f>IF(AND('Riesgos Corrup'!#REF!="Baja",'Riesgos Corrup'!#REF!="Catastrófico"),CONCATENATE("R24C",'Riesgos Corrup'!#REF!),"")</f>
        <v>#REF!</v>
      </c>
      <c r="W179" s="97" t="e">
        <f>IF(AND('Riesgos Corrup'!#REF!="Baja",'Riesgos Corrup'!#REF!="Catastrófico"),CONCATENATE("R24C",'Riesgos Corrup'!#REF!),"")</f>
        <v>#REF!</v>
      </c>
      <c r="X179" s="98" t="e">
        <f>IF(AND('Riesgos Corrup'!#REF!="Baja",'Riesgos Corrup'!#REF!="Catastrófico"),CONCATENATE("R24C",'Riesgos Corrup'!#REF!),"")</f>
        <v>#REF!</v>
      </c>
      <c r="Y179" s="40"/>
      <c r="Z179" s="266"/>
      <c r="AA179" s="267"/>
      <c r="AB179" s="267"/>
      <c r="AC179" s="267"/>
      <c r="AD179" s="267"/>
      <c r="AE179" s="268"/>
      <c r="AF179" s="40"/>
      <c r="AG179" s="40"/>
      <c r="AH179" s="40"/>
      <c r="AI179" s="40"/>
      <c r="AJ179" s="40"/>
      <c r="AK179" s="40"/>
      <c r="AL179" s="40"/>
      <c r="AM179" s="40"/>
      <c r="AN179" s="40"/>
      <c r="AO179" s="40"/>
      <c r="AP179" s="40"/>
      <c r="AQ179" s="40"/>
      <c r="AR179" s="40"/>
      <c r="AS179" s="40"/>
      <c r="AT179" s="40"/>
      <c r="AU179" s="40"/>
      <c r="AV179" s="40"/>
      <c r="AW179" s="40"/>
      <c r="AX179" s="40"/>
      <c r="AY179" s="40"/>
      <c r="AZ179" s="40"/>
      <c r="BA179" s="40"/>
      <c r="BB179" s="40"/>
      <c r="BC179" s="40"/>
      <c r="BD179" s="40"/>
      <c r="BE179" s="40"/>
      <c r="BF179" s="40"/>
      <c r="BG179" s="40"/>
      <c r="BH179" s="40"/>
      <c r="BI179" s="40"/>
    </row>
    <row r="180" spans="1:61" ht="15" customHeight="1" x14ac:dyDescent="0.35">
      <c r="A180" s="40"/>
      <c r="B180" s="252"/>
      <c r="C180" s="253"/>
      <c r="D180" s="254"/>
      <c r="E180" s="226"/>
      <c r="F180" s="222"/>
      <c r="G180" s="222"/>
      <c r="H180" s="222"/>
      <c r="I180" s="222"/>
      <c r="J180" s="111" t="str">
        <f ca="1">IF(AND('Riesgos Corrup'!$AB$31="Baja",'Riesgos Corrup'!$AD$31="Moderado"),CONCATENATE("R25C",'Riesgos Corrup'!$R$31),"")</f>
        <v/>
      </c>
      <c r="K180" s="112" t="str">
        <f ca="1">IF(AND('Riesgos Corrup'!$AB$32="Baja",'Riesgos Corrup'!$AD$32="Moderado"),CONCATENATE("R25C",'Riesgos Corrup'!$R$32),"")</f>
        <v/>
      </c>
      <c r="L180" s="113" t="str">
        <f ca="1">IF(AND('Riesgos Corrup'!$AB$33="Baja",'Riesgos Corrup'!$AD$33="Moderado"),CONCATENATE("R25C",'Riesgos Corrup'!$R$33),"")</f>
        <v/>
      </c>
      <c r="M180" s="102" t="str">
        <f ca="1">IF(AND('Riesgos Corrup'!$AB$31="Baja",'Riesgos Corrup'!$AD$31="Moderado"),CONCATENATE("R25C",'Riesgos Corrup'!$R$31),"")</f>
        <v/>
      </c>
      <c r="N180" s="103" t="str">
        <f ca="1">IF(AND('Riesgos Corrup'!$AB$32="Baja",'Riesgos Corrup'!$AD$32="Moderado"),CONCATENATE("R25C",'Riesgos Corrup'!$R$32),"")</f>
        <v/>
      </c>
      <c r="O180" s="104" t="str">
        <f ca="1">IF(AND('Riesgos Corrup'!$AB$33="Baja",'Riesgos Corrup'!$AD$33="Moderado"),CONCATENATE("R25C",'Riesgos Corrup'!$R$33),"")</f>
        <v/>
      </c>
      <c r="P180" s="102" t="str">
        <f ca="1">IF(AND('Riesgos Corrup'!$AB$31="Baja",'Riesgos Corrup'!$AD$31="Moderado"),CONCATENATE("R25C",'Riesgos Corrup'!$R$31),"")</f>
        <v/>
      </c>
      <c r="Q180" s="103" t="str">
        <f ca="1">IF(AND('Riesgos Corrup'!$AB$32="Baja",'Riesgos Corrup'!$AD$32="Moderado"),CONCATENATE("R25C",'Riesgos Corrup'!$R$32),"")</f>
        <v/>
      </c>
      <c r="R180" s="104" t="str">
        <f ca="1">IF(AND('Riesgos Corrup'!$AB$33="Baja",'Riesgos Corrup'!$AD$33="Moderado"),CONCATENATE("R25C",'Riesgos Corrup'!$R$33),"")</f>
        <v/>
      </c>
      <c r="S180" s="83" t="str">
        <f ca="1">IF(AND('Riesgos Corrup'!$AB$31="Baja",'Riesgos Corrup'!$AD$31="Mayor"),CONCATENATE("R25C",'Riesgos Corrup'!$R$31),"")</f>
        <v/>
      </c>
      <c r="T180" s="39" t="str">
        <f ca="1">IF(AND('Riesgos Corrup'!$AB$32="Baja",'Riesgos Corrup'!$AD$32="Mayor"),CONCATENATE("R25C",'Riesgos Corrup'!$R$32),"")</f>
        <v/>
      </c>
      <c r="U180" s="84" t="str">
        <f ca="1">IF(AND('Riesgos Corrup'!$AB$33="Baja",'Riesgos Corrup'!$AD$33="Mayor"),CONCATENATE("R25C",'Riesgos Corrup'!$R$33),"")</f>
        <v/>
      </c>
      <c r="V180" s="96" t="str">
        <f ca="1">IF(AND('Riesgos Corrup'!$AB$31="Baja",'Riesgos Corrup'!$AD$31="Catastrófico"),CONCATENATE("R25C",'Riesgos Corrup'!$R$31),"")</f>
        <v/>
      </c>
      <c r="W180" s="97" t="str">
        <f ca="1">IF(AND('Riesgos Corrup'!$AB$32="Baja",'Riesgos Corrup'!$AD$32="Catastrófico"),CONCATENATE("R25C",'Riesgos Corrup'!$R$32),"")</f>
        <v/>
      </c>
      <c r="X180" s="98" t="str">
        <f ca="1">IF(AND('Riesgos Corrup'!$AB$33="Baja",'Riesgos Corrup'!$AD$33="Catastrófico"),CONCATENATE("R25C",'Riesgos Corrup'!$R$33),"")</f>
        <v/>
      </c>
      <c r="Y180" s="40"/>
      <c r="Z180" s="266"/>
      <c r="AA180" s="267"/>
      <c r="AB180" s="267"/>
      <c r="AC180" s="267"/>
      <c r="AD180" s="267"/>
      <c r="AE180" s="268"/>
      <c r="AF180" s="40"/>
      <c r="AG180" s="40"/>
      <c r="AH180" s="40"/>
      <c r="AI180" s="40"/>
      <c r="AJ180" s="40"/>
      <c r="AK180" s="40"/>
      <c r="AL180" s="40"/>
      <c r="AM180" s="40"/>
      <c r="AN180" s="40"/>
      <c r="AO180" s="40"/>
      <c r="AP180" s="40"/>
      <c r="AQ180" s="40"/>
      <c r="AR180" s="40"/>
      <c r="AS180" s="40"/>
      <c r="AT180" s="40"/>
      <c r="AU180" s="40"/>
      <c r="AV180" s="40"/>
      <c r="AW180" s="40"/>
      <c r="AX180" s="40"/>
      <c r="AY180" s="40"/>
      <c r="AZ180" s="40"/>
      <c r="BA180" s="40"/>
      <c r="BB180" s="40"/>
      <c r="BC180" s="40"/>
      <c r="BD180" s="40"/>
      <c r="BE180" s="40"/>
      <c r="BF180" s="40"/>
      <c r="BG180" s="40"/>
      <c r="BH180" s="40"/>
      <c r="BI180" s="40"/>
    </row>
    <row r="181" spans="1:61" ht="15" customHeight="1" x14ac:dyDescent="0.35">
      <c r="A181" s="40"/>
      <c r="B181" s="252"/>
      <c r="C181" s="253"/>
      <c r="D181" s="254"/>
      <c r="E181" s="226"/>
      <c r="F181" s="222"/>
      <c r="G181" s="222"/>
      <c r="H181" s="222"/>
      <c r="I181" s="222"/>
      <c r="J181" s="111" t="e">
        <f>IF(AND('Riesgos Corrup'!#REF!="Baja",'Riesgos Corrup'!#REF!="Moderado"),CONCATENATE("R26C",'Riesgos Corrup'!#REF!),"")</f>
        <v>#REF!</v>
      </c>
      <c r="K181" s="112" t="e">
        <f>IF(AND('Riesgos Corrup'!#REF!="Baja",'Riesgos Corrup'!#REF!="Moderado"),CONCATENATE("R26C",'Riesgos Corrup'!#REF!),"")</f>
        <v>#REF!</v>
      </c>
      <c r="L181" s="113" t="e">
        <f>IF(AND('Riesgos Corrup'!#REF!="Baja",'Riesgos Corrup'!#REF!="Moderado"),CONCATENATE("R26C",'Riesgos Corrup'!#REF!),"")</f>
        <v>#REF!</v>
      </c>
      <c r="M181" s="102" t="e">
        <f>IF(AND('Riesgos Corrup'!#REF!="Baja",'Riesgos Corrup'!#REF!="Moderado"),CONCATENATE("R26C",'Riesgos Corrup'!#REF!),"")</f>
        <v>#REF!</v>
      </c>
      <c r="N181" s="103" t="e">
        <f>IF(AND('Riesgos Corrup'!#REF!="Baja",'Riesgos Corrup'!#REF!="Moderado"),CONCATENATE("R26C",'Riesgos Corrup'!#REF!),"")</f>
        <v>#REF!</v>
      </c>
      <c r="O181" s="104" t="e">
        <f>IF(AND('Riesgos Corrup'!#REF!="Baja",'Riesgos Corrup'!#REF!="Moderado"),CONCATENATE("R26C",'Riesgos Corrup'!#REF!),"")</f>
        <v>#REF!</v>
      </c>
      <c r="P181" s="102" t="e">
        <f>IF(AND('Riesgos Corrup'!#REF!="Baja",'Riesgos Corrup'!#REF!="Moderado"),CONCATENATE("R26C",'Riesgos Corrup'!#REF!),"")</f>
        <v>#REF!</v>
      </c>
      <c r="Q181" s="103" t="e">
        <f>IF(AND('Riesgos Corrup'!#REF!="Baja",'Riesgos Corrup'!#REF!="Moderado"),CONCATENATE("R26C",'Riesgos Corrup'!#REF!),"")</f>
        <v>#REF!</v>
      </c>
      <c r="R181" s="104" t="e">
        <f>IF(AND('Riesgos Corrup'!#REF!="Baja",'Riesgos Corrup'!#REF!="Moderado"),CONCATENATE("R26C",'Riesgos Corrup'!#REF!),"")</f>
        <v>#REF!</v>
      </c>
      <c r="S181" s="83" t="e">
        <f>IF(AND('Riesgos Corrup'!#REF!="Baja",'Riesgos Corrup'!#REF!="Mayor"),CONCATENATE("R26C",'Riesgos Corrup'!#REF!),"")</f>
        <v>#REF!</v>
      </c>
      <c r="T181" s="39" t="e">
        <f>IF(AND('Riesgos Corrup'!#REF!="Baja",'Riesgos Corrup'!#REF!="Mayor"),CONCATENATE("R26C",'Riesgos Corrup'!#REF!),"")</f>
        <v>#REF!</v>
      </c>
      <c r="U181" s="84" t="e">
        <f>IF(AND('Riesgos Corrup'!#REF!="Baja",'Riesgos Corrup'!#REF!="Mayor"),CONCATENATE("R26C",'Riesgos Corrup'!#REF!),"")</f>
        <v>#REF!</v>
      </c>
      <c r="V181" s="96" t="e">
        <f>IF(AND('Riesgos Corrup'!#REF!="Baja",'Riesgos Corrup'!#REF!="Catastrófico"),CONCATENATE("R26C",'Riesgos Corrup'!#REF!),"")</f>
        <v>#REF!</v>
      </c>
      <c r="W181" s="97" t="e">
        <f>IF(AND('Riesgos Corrup'!#REF!="Baja",'Riesgos Corrup'!#REF!="Catastrófico"),CONCATENATE("R26C",'Riesgos Corrup'!#REF!),"")</f>
        <v>#REF!</v>
      </c>
      <c r="X181" s="98" t="e">
        <f>IF(AND('Riesgos Corrup'!#REF!="Baja",'Riesgos Corrup'!#REF!="Catastrófico"),CONCATENATE("R26C",'Riesgos Corrup'!#REF!),"")</f>
        <v>#REF!</v>
      </c>
      <c r="Y181" s="40"/>
      <c r="Z181" s="266"/>
      <c r="AA181" s="267"/>
      <c r="AB181" s="267"/>
      <c r="AC181" s="267"/>
      <c r="AD181" s="267"/>
      <c r="AE181" s="268"/>
      <c r="AF181" s="40"/>
      <c r="AG181" s="40"/>
      <c r="AH181" s="40"/>
      <c r="AI181" s="40"/>
      <c r="AJ181" s="40"/>
      <c r="AK181" s="40"/>
      <c r="AL181" s="40"/>
      <c r="AM181" s="40"/>
      <c r="AN181" s="40"/>
      <c r="AO181" s="40"/>
      <c r="AP181" s="40"/>
      <c r="AQ181" s="40"/>
      <c r="AR181" s="40"/>
      <c r="AS181" s="40"/>
      <c r="AT181" s="40"/>
      <c r="AU181" s="40"/>
      <c r="AV181" s="40"/>
      <c r="AW181" s="40"/>
      <c r="AX181" s="40"/>
      <c r="AY181" s="40"/>
      <c r="AZ181" s="40"/>
      <c r="BA181" s="40"/>
      <c r="BB181" s="40"/>
      <c r="BC181" s="40"/>
      <c r="BD181" s="40"/>
      <c r="BE181" s="40"/>
      <c r="BF181" s="40"/>
      <c r="BG181" s="40"/>
      <c r="BH181" s="40"/>
      <c r="BI181" s="40"/>
    </row>
    <row r="182" spans="1:61" ht="15" customHeight="1" x14ac:dyDescent="0.35">
      <c r="A182" s="40"/>
      <c r="B182" s="252"/>
      <c r="C182" s="253"/>
      <c r="D182" s="254"/>
      <c r="E182" s="226"/>
      <c r="F182" s="222"/>
      <c r="G182" s="222"/>
      <c r="H182" s="222"/>
      <c r="I182" s="222"/>
      <c r="J182" s="111" t="str">
        <f ca="1">IF(AND('Riesgos Corrup'!$AB$34="Baja",'Riesgos Corrup'!$AD$34="Moderado"),CONCATENATE("R27C",'Riesgos Corrup'!$R$34),"")</f>
        <v/>
      </c>
      <c r="K182" s="112" t="str">
        <f>IF(AND('Riesgos Corrup'!$AB$35="Baja",'Riesgos Corrup'!$AD$35="Moderado"),CONCATENATE("R27C",'Riesgos Corrup'!$R$35),"")</f>
        <v/>
      </c>
      <c r="L182" s="113" t="str">
        <f>IF(AND('Riesgos Corrup'!$AB$36="Baja",'Riesgos Corrup'!$AD$36="Moderado"),CONCATENATE("R27C",'Riesgos Corrup'!$R$36),"")</f>
        <v/>
      </c>
      <c r="M182" s="102" t="str">
        <f ca="1">IF(AND('Riesgos Corrup'!$AB$34="Baja",'Riesgos Corrup'!$AD$34="Moderado"),CONCATENATE("R27C",'Riesgos Corrup'!$R$34),"")</f>
        <v/>
      </c>
      <c r="N182" s="103" t="str">
        <f>IF(AND('Riesgos Corrup'!$AB$35="Baja",'Riesgos Corrup'!$AD$35="Moderado"),CONCATENATE("R27C",'Riesgos Corrup'!$R$35),"")</f>
        <v/>
      </c>
      <c r="O182" s="104" t="str">
        <f>IF(AND('Riesgos Corrup'!$AB$36="Baja",'Riesgos Corrup'!$AD$36="Moderado"),CONCATENATE("R27C",'Riesgos Corrup'!$R$36),"")</f>
        <v/>
      </c>
      <c r="P182" s="102" t="str">
        <f ca="1">IF(AND('Riesgos Corrup'!$AB$34="Baja",'Riesgos Corrup'!$AD$34="Moderado"),CONCATENATE("R27C",'Riesgos Corrup'!$R$34),"")</f>
        <v/>
      </c>
      <c r="Q182" s="103" t="str">
        <f>IF(AND('Riesgos Corrup'!$AB$35="Baja",'Riesgos Corrup'!$AD$35="Moderado"),CONCATENATE("R27C",'Riesgos Corrup'!$R$35),"")</f>
        <v/>
      </c>
      <c r="R182" s="104" t="str">
        <f>IF(AND('Riesgos Corrup'!$AB$36="Baja",'Riesgos Corrup'!$AD$36="Moderado"),CONCATENATE("R27C",'Riesgos Corrup'!$R$36),"")</f>
        <v/>
      </c>
      <c r="S182" s="83" t="str">
        <f ca="1">IF(AND('Riesgos Corrup'!$AB$34="Baja",'Riesgos Corrup'!$AD$34="Mayor"),CONCATENATE("R27C",'Riesgos Corrup'!$R$34),"")</f>
        <v>R27C1</v>
      </c>
      <c r="T182" s="39" t="str">
        <f>IF(AND('Riesgos Corrup'!$AB$35="Baja",'Riesgos Corrup'!$AD$35="Mayor"),CONCATENATE("R27C",'Riesgos Corrup'!$R$35),"")</f>
        <v/>
      </c>
      <c r="U182" s="84" t="str">
        <f>IF(AND('Riesgos Corrup'!$AB$36="Baja",'Riesgos Corrup'!$AD$36="Mayor"),CONCATENATE("R27C",'Riesgos Corrup'!$R$36),"")</f>
        <v/>
      </c>
      <c r="V182" s="96" t="str">
        <f ca="1">IF(AND('Riesgos Corrup'!$AB$34="Baja",'Riesgos Corrup'!$AD$34="Catastrófico"),CONCATENATE("R27C",'Riesgos Corrup'!$R$34),"")</f>
        <v/>
      </c>
      <c r="W182" s="97" t="str">
        <f>IF(AND('Riesgos Corrup'!$AB$35="Baja",'Riesgos Corrup'!$AD$35="Catastrófico"),CONCATENATE("R27C",'Riesgos Corrup'!$R$35),"")</f>
        <v/>
      </c>
      <c r="X182" s="98" t="str">
        <f>IF(AND('Riesgos Corrup'!$AB$36="Baja",'Riesgos Corrup'!$AD$36="Catastrófico"),CONCATENATE("R27C",'Riesgos Corrup'!$R$36),"")</f>
        <v/>
      </c>
      <c r="Y182" s="40"/>
      <c r="Z182" s="266"/>
      <c r="AA182" s="267"/>
      <c r="AB182" s="267"/>
      <c r="AC182" s="267"/>
      <c r="AD182" s="267"/>
      <c r="AE182" s="268"/>
      <c r="AF182" s="40"/>
      <c r="AG182" s="40"/>
      <c r="AH182" s="40"/>
      <c r="AI182" s="40"/>
      <c r="AJ182" s="40"/>
      <c r="AK182" s="40"/>
      <c r="AL182" s="40"/>
      <c r="AM182" s="40"/>
      <c r="AN182" s="40"/>
      <c r="AO182" s="40"/>
      <c r="AP182" s="40"/>
      <c r="AQ182" s="40"/>
      <c r="AR182" s="40"/>
      <c r="AS182" s="40"/>
      <c r="AT182" s="40"/>
      <c r="AU182" s="40"/>
      <c r="AV182" s="40"/>
      <c r="AW182" s="40"/>
      <c r="AX182" s="40"/>
      <c r="AY182" s="40"/>
      <c r="AZ182" s="40"/>
      <c r="BA182" s="40"/>
      <c r="BB182" s="40"/>
      <c r="BC182" s="40"/>
      <c r="BD182" s="40"/>
      <c r="BE182" s="40"/>
      <c r="BF182" s="40"/>
      <c r="BG182" s="40"/>
      <c r="BH182" s="40"/>
      <c r="BI182" s="40"/>
    </row>
    <row r="183" spans="1:61" ht="15" customHeight="1" x14ac:dyDescent="0.35">
      <c r="A183" s="40"/>
      <c r="B183" s="252"/>
      <c r="C183" s="253"/>
      <c r="D183" s="254"/>
      <c r="E183" s="226"/>
      <c r="F183" s="222"/>
      <c r="G183" s="222"/>
      <c r="H183" s="222"/>
      <c r="I183" s="222"/>
      <c r="J183" s="111" t="e">
        <f>IF(AND('Riesgos Corrup'!#REF!="Baja",'Riesgos Corrup'!#REF!="Moderado"),CONCATENATE("R28C",'Riesgos Corrup'!#REF!),"")</f>
        <v>#REF!</v>
      </c>
      <c r="K183" s="112" t="e">
        <f>IF(AND('Riesgos Corrup'!#REF!="Baja",'Riesgos Corrup'!#REF!="Moderado"),CONCATENATE("R28C",'Riesgos Corrup'!#REF!),"")</f>
        <v>#REF!</v>
      </c>
      <c r="L183" s="113" t="e">
        <f>IF(AND('Riesgos Corrup'!#REF!="Baja",'Riesgos Corrup'!#REF!="Moderado"),CONCATENATE("R28C",'Riesgos Corrup'!#REF!),"")</f>
        <v>#REF!</v>
      </c>
      <c r="M183" s="102" t="e">
        <f>IF(AND('Riesgos Corrup'!#REF!="Baja",'Riesgos Corrup'!#REF!="Moderado"),CONCATENATE("R28C",'Riesgos Corrup'!#REF!),"")</f>
        <v>#REF!</v>
      </c>
      <c r="N183" s="103" t="e">
        <f>IF(AND('Riesgos Corrup'!#REF!="Baja",'Riesgos Corrup'!#REF!="Moderado"),CONCATENATE("R28C",'Riesgos Corrup'!#REF!),"")</f>
        <v>#REF!</v>
      </c>
      <c r="O183" s="104" t="e">
        <f>IF(AND('Riesgos Corrup'!#REF!="Baja",'Riesgos Corrup'!#REF!="Moderado"),CONCATENATE("R28C",'Riesgos Corrup'!#REF!),"")</f>
        <v>#REF!</v>
      </c>
      <c r="P183" s="102" t="e">
        <f>IF(AND('Riesgos Corrup'!#REF!="Baja",'Riesgos Corrup'!#REF!="Moderado"),CONCATENATE("R28C",'Riesgos Corrup'!#REF!),"")</f>
        <v>#REF!</v>
      </c>
      <c r="Q183" s="103" t="e">
        <f>IF(AND('Riesgos Corrup'!#REF!="Baja",'Riesgos Corrup'!#REF!="Moderado"),CONCATENATE("R28C",'Riesgos Corrup'!#REF!),"")</f>
        <v>#REF!</v>
      </c>
      <c r="R183" s="104" t="e">
        <f>IF(AND('Riesgos Corrup'!#REF!="Baja",'Riesgos Corrup'!#REF!="Moderado"),CONCATENATE("R28C",'Riesgos Corrup'!#REF!),"")</f>
        <v>#REF!</v>
      </c>
      <c r="S183" s="83" t="e">
        <f>IF(AND('Riesgos Corrup'!#REF!="Baja",'Riesgos Corrup'!#REF!="Mayor"),CONCATENATE("R28C",'Riesgos Corrup'!#REF!),"")</f>
        <v>#REF!</v>
      </c>
      <c r="T183" s="39" t="e">
        <f>IF(AND('Riesgos Corrup'!#REF!="Baja",'Riesgos Corrup'!#REF!="Mayor"),CONCATENATE("R28C",'Riesgos Corrup'!#REF!),"")</f>
        <v>#REF!</v>
      </c>
      <c r="U183" s="84" t="e">
        <f>IF(AND('Riesgos Corrup'!#REF!="Baja",'Riesgos Corrup'!#REF!="Mayor"),CONCATENATE("R28C",'Riesgos Corrup'!#REF!),"")</f>
        <v>#REF!</v>
      </c>
      <c r="V183" s="96" t="e">
        <f>IF(AND('Riesgos Corrup'!#REF!="Baja",'Riesgos Corrup'!#REF!="Catastrófico"),CONCATENATE("R28C",'Riesgos Corrup'!#REF!),"")</f>
        <v>#REF!</v>
      </c>
      <c r="W183" s="97" t="e">
        <f>IF(AND('Riesgos Corrup'!#REF!="Baja",'Riesgos Corrup'!#REF!="Catastrófico"),CONCATENATE("R28C",'Riesgos Corrup'!#REF!),"")</f>
        <v>#REF!</v>
      </c>
      <c r="X183" s="98" t="e">
        <f>IF(AND('Riesgos Corrup'!#REF!="Baja",'Riesgos Corrup'!#REF!="Catastrófico"),CONCATENATE("R28C",'Riesgos Corrup'!#REF!),"")</f>
        <v>#REF!</v>
      </c>
      <c r="Y183" s="40"/>
      <c r="Z183" s="266"/>
      <c r="AA183" s="267"/>
      <c r="AB183" s="267"/>
      <c r="AC183" s="267"/>
      <c r="AD183" s="267"/>
      <c r="AE183" s="268"/>
      <c r="AF183" s="40"/>
      <c r="AG183" s="40"/>
      <c r="AH183" s="40"/>
      <c r="AI183" s="40"/>
      <c r="AJ183" s="40"/>
      <c r="AK183" s="40"/>
      <c r="AL183" s="40"/>
      <c r="AM183" s="40"/>
      <c r="AN183" s="40"/>
      <c r="AO183" s="40"/>
      <c r="AP183" s="40"/>
      <c r="AQ183" s="40"/>
      <c r="AR183" s="40"/>
      <c r="AS183" s="40"/>
      <c r="AT183" s="40"/>
      <c r="AU183" s="40"/>
      <c r="AV183" s="40"/>
      <c r="AW183" s="40"/>
      <c r="AX183" s="40"/>
      <c r="AY183" s="40"/>
      <c r="AZ183" s="40"/>
      <c r="BA183" s="40"/>
      <c r="BB183" s="40"/>
      <c r="BC183" s="40"/>
      <c r="BD183" s="40"/>
      <c r="BE183" s="40"/>
      <c r="BF183" s="40"/>
      <c r="BG183" s="40"/>
      <c r="BH183" s="40"/>
      <c r="BI183" s="40"/>
    </row>
    <row r="184" spans="1:61" ht="15" customHeight="1" x14ac:dyDescent="0.35">
      <c r="A184" s="40"/>
      <c r="B184" s="252"/>
      <c r="C184" s="253"/>
      <c r="D184" s="254"/>
      <c r="E184" s="227"/>
      <c r="F184" s="222"/>
      <c r="G184" s="222"/>
      <c r="H184" s="222"/>
      <c r="I184" s="222"/>
      <c r="J184" s="111" t="e">
        <f>IF(AND('Riesgos Corrup'!#REF!="Baja",'Riesgos Corrup'!#REF!="Moderado"),CONCATENATE("R29C",'Riesgos Corrup'!#REF!),"")</f>
        <v>#REF!</v>
      </c>
      <c r="K184" s="112" t="e">
        <f>IF(AND('Riesgos Corrup'!#REF!="Baja",'Riesgos Corrup'!#REF!="Moderado"),CONCATENATE("R29C",'Riesgos Corrup'!#REF!),"")</f>
        <v>#REF!</v>
      </c>
      <c r="L184" s="113" t="e">
        <f>IF(AND('Riesgos Corrup'!#REF!="Baja",'Riesgos Corrup'!#REF!="Moderado"),CONCATENATE("R29C",'Riesgos Corrup'!#REF!),"")</f>
        <v>#REF!</v>
      </c>
      <c r="M184" s="102" t="e">
        <f>IF(AND('Riesgos Corrup'!#REF!="Baja",'Riesgos Corrup'!#REF!="Moderado"),CONCATENATE("R29C",'Riesgos Corrup'!#REF!),"")</f>
        <v>#REF!</v>
      </c>
      <c r="N184" s="103" t="e">
        <f>IF(AND('Riesgos Corrup'!#REF!="Baja",'Riesgos Corrup'!#REF!="Moderado"),CONCATENATE("R29C",'Riesgos Corrup'!#REF!),"")</f>
        <v>#REF!</v>
      </c>
      <c r="O184" s="104" t="e">
        <f>IF(AND('Riesgos Corrup'!#REF!="Baja",'Riesgos Corrup'!#REF!="Moderado"),CONCATENATE("R29C",'Riesgos Corrup'!#REF!),"")</f>
        <v>#REF!</v>
      </c>
      <c r="P184" s="102" t="e">
        <f>IF(AND('Riesgos Corrup'!#REF!="Baja",'Riesgos Corrup'!#REF!="Moderado"),CONCATENATE("R29C",'Riesgos Corrup'!#REF!),"")</f>
        <v>#REF!</v>
      </c>
      <c r="Q184" s="103" t="e">
        <f>IF(AND('Riesgos Corrup'!#REF!="Baja",'Riesgos Corrup'!#REF!="Moderado"),CONCATENATE("R29C",'Riesgos Corrup'!#REF!),"")</f>
        <v>#REF!</v>
      </c>
      <c r="R184" s="104" t="e">
        <f>IF(AND('Riesgos Corrup'!#REF!="Baja",'Riesgos Corrup'!#REF!="Moderado"),CONCATENATE("R29C",'Riesgos Corrup'!#REF!),"")</f>
        <v>#REF!</v>
      </c>
      <c r="S184" s="83" t="e">
        <f>IF(AND('Riesgos Corrup'!#REF!="Baja",'Riesgos Corrup'!#REF!="Mayor"),CONCATENATE("R29C",'Riesgos Corrup'!#REF!),"")</f>
        <v>#REF!</v>
      </c>
      <c r="T184" s="39" t="e">
        <f>IF(AND('Riesgos Corrup'!#REF!="Baja",'Riesgos Corrup'!#REF!="Mayor"),CONCATENATE("R29C",'Riesgos Corrup'!#REF!),"")</f>
        <v>#REF!</v>
      </c>
      <c r="U184" s="84" t="e">
        <f>IF(AND('Riesgos Corrup'!#REF!="Baja",'Riesgos Corrup'!#REF!="Mayor"),CONCATENATE("R29C",'Riesgos Corrup'!#REF!),"")</f>
        <v>#REF!</v>
      </c>
      <c r="V184" s="96" t="e">
        <f>IF(AND('Riesgos Corrup'!#REF!="Baja",'Riesgos Corrup'!#REF!="Catastrófico"),CONCATENATE("R29C",'Riesgos Corrup'!#REF!),"")</f>
        <v>#REF!</v>
      </c>
      <c r="W184" s="97" t="e">
        <f>IF(AND('Riesgos Corrup'!#REF!="Baja",'Riesgos Corrup'!#REF!="Catastrófico"),CONCATENATE("R29C",'Riesgos Corrup'!#REF!),"")</f>
        <v>#REF!</v>
      </c>
      <c r="X184" s="98" t="e">
        <f>IF(AND('Riesgos Corrup'!#REF!="Baja",'Riesgos Corrup'!#REF!="Catastrófico"),CONCATENATE("R29C",'Riesgos Corrup'!#REF!),"")</f>
        <v>#REF!</v>
      </c>
      <c r="Y184" s="40"/>
      <c r="Z184" s="266"/>
      <c r="AA184" s="267"/>
      <c r="AB184" s="267"/>
      <c r="AC184" s="267"/>
      <c r="AD184" s="267"/>
      <c r="AE184" s="268"/>
      <c r="AF184" s="40"/>
      <c r="AG184" s="40"/>
      <c r="AH184" s="40"/>
      <c r="AI184" s="40"/>
      <c r="AJ184" s="40"/>
      <c r="AK184" s="40"/>
      <c r="AL184" s="40"/>
      <c r="AM184" s="40"/>
      <c r="AN184" s="40"/>
      <c r="AO184" s="40"/>
      <c r="AP184" s="40"/>
      <c r="AQ184" s="40"/>
      <c r="AR184" s="40"/>
      <c r="AS184" s="40"/>
      <c r="AT184" s="40"/>
      <c r="AU184" s="40"/>
      <c r="AV184" s="40"/>
      <c r="AW184" s="40"/>
      <c r="AX184" s="40"/>
      <c r="AY184" s="40"/>
      <c r="AZ184" s="40"/>
      <c r="BA184" s="40"/>
      <c r="BB184" s="40"/>
      <c r="BC184" s="40"/>
      <c r="BD184" s="40"/>
      <c r="BE184" s="40"/>
      <c r="BF184" s="40"/>
      <c r="BG184" s="40"/>
      <c r="BH184" s="40"/>
      <c r="BI184" s="40"/>
    </row>
    <row r="185" spans="1:61" ht="15" customHeight="1" x14ac:dyDescent="0.35">
      <c r="A185" s="40"/>
      <c r="B185" s="252"/>
      <c r="C185" s="253"/>
      <c r="D185" s="254"/>
      <c r="E185" s="227"/>
      <c r="F185" s="222"/>
      <c r="G185" s="222"/>
      <c r="H185" s="222"/>
      <c r="I185" s="222"/>
      <c r="J185" s="111" t="e">
        <f>IF(AND('Riesgos Corrup'!#REF!="Baja",'Riesgos Corrup'!#REF!="Moderado"),CONCATENATE("R30C",'Riesgos Corrup'!#REF!),"")</f>
        <v>#REF!</v>
      </c>
      <c r="K185" s="112" t="e">
        <f>IF(AND('Riesgos Corrup'!#REF!="Baja",'Riesgos Corrup'!#REF!="Moderado"),CONCATENATE("R30C",'Riesgos Corrup'!#REF!),"")</f>
        <v>#REF!</v>
      </c>
      <c r="L185" s="113" t="e">
        <f>IF(AND('Riesgos Corrup'!#REF!="Baja",'Riesgos Corrup'!#REF!="Moderado"),CONCATENATE("R30C",'Riesgos Corrup'!#REF!),"")</f>
        <v>#REF!</v>
      </c>
      <c r="M185" s="102" t="e">
        <f>IF(AND('Riesgos Corrup'!#REF!="Baja",'Riesgos Corrup'!#REF!="Moderado"),CONCATENATE("R30C",'Riesgos Corrup'!#REF!),"")</f>
        <v>#REF!</v>
      </c>
      <c r="N185" s="103" t="e">
        <f>IF(AND('Riesgos Corrup'!#REF!="Baja",'Riesgos Corrup'!#REF!="Moderado"),CONCATENATE("R30C",'Riesgos Corrup'!#REF!),"")</f>
        <v>#REF!</v>
      </c>
      <c r="O185" s="104" t="e">
        <f>IF(AND('Riesgos Corrup'!#REF!="Baja",'Riesgos Corrup'!#REF!="Moderado"),CONCATENATE("R30C",'Riesgos Corrup'!#REF!),"")</f>
        <v>#REF!</v>
      </c>
      <c r="P185" s="102" t="e">
        <f>IF(AND('Riesgos Corrup'!#REF!="Baja",'Riesgos Corrup'!#REF!="Moderado"),CONCATENATE("R30C",'Riesgos Corrup'!#REF!),"")</f>
        <v>#REF!</v>
      </c>
      <c r="Q185" s="103" t="e">
        <f>IF(AND('Riesgos Corrup'!#REF!="Baja",'Riesgos Corrup'!#REF!="Moderado"),CONCATENATE("R30C",'Riesgos Corrup'!#REF!),"")</f>
        <v>#REF!</v>
      </c>
      <c r="R185" s="104" t="e">
        <f>IF(AND('Riesgos Corrup'!#REF!="Baja",'Riesgos Corrup'!#REF!="Moderado"),CONCATENATE("R30C",'Riesgos Corrup'!#REF!),"")</f>
        <v>#REF!</v>
      </c>
      <c r="S185" s="83" t="e">
        <f>IF(AND('Riesgos Corrup'!#REF!="Baja",'Riesgos Corrup'!#REF!="Mayor"),CONCATENATE("R30C",'Riesgos Corrup'!#REF!),"")</f>
        <v>#REF!</v>
      </c>
      <c r="T185" s="39" t="e">
        <f>IF(AND('Riesgos Corrup'!#REF!="Baja",'Riesgos Corrup'!#REF!="Mayor"),CONCATENATE("R30C",'Riesgos Corrup'!#REF!),"")</f>
        <v>#REF!</v>
      </c>
      <c r="U185" s="84" t="e">
        <f>IF(AND('Riesgos Corrup'!#REF!="Baja",'Riesgos Corrup'!#REF!="Mayor"),CONCATENATE("R30C",'Riesgos Corrup'!#REF!),"")</f>
        <v>#REF!</v>
      </c>
      <c r="V185" s="96" t="e">
        <f>IF(AND('Riesgos Corrup'!#REF!="Baja",'Riesgos Corrup'!#REF!="Catastrófico"),CONCATENATE("R30C",'Riesgos Corrup'!#REF!),"")</f>
        <v>#REF!</v>
      </c>
      <c r="W185" s="97" t="e">
        <f>IF(AND('Riesgos Corrup'!#REF!="Baja",'Riesgos Corrup'!#REF!="Catastrófico"),CONCATENATE("R30C",'Riesgos Corrup'!#REF!),"")</f>
        <v>#REF!</v>
      </c>
      <c r="X185" s="98" t="e">
        <f>IF(AND('Riesgos Corrup'!#REF!="Baja",'Riesgos Corrup'!#REF!="Catastrófico"),CONCATENATE("R30C",'Riesgos Corrup'!#REF!),"")</f>
        <v>#REF!</v>
      </c>
      <c r="Y185" s="40"/>
      <c r="Z185" s="266"/>
      <c r="AA185" s="267"/>
      <c r="AB185" s="267"/>
      <c r="AC185" s="267"/>
      <c r="AD185" s="267"/>
      <c r="AE185" s="268"/>
      <c r="AF185" s="40"/>
      <c r="AG185" s="40"/>
      <c r="AH185" s="40"/>
      <c r="AI185" s="40"/>
      <c r="AJ185" s="40"/>
      <c r="AK185" s="40"/>
      <c r="AL185" s="40"/>
      <c r="AM185" s="40"/>
      <c r="AN185" s="40"/>
      <c r="AO185" s="40"/>
      <c r="AP185" s="40"/>
      <c r="AQ185" s="40"/>
      <c r="AR185" s="40"/>
      <c r="AS185" s="40"/>
      <c r="AT185" s="40"/>
      <c r="AU185" s="40"/>
      <c r="AV185" s="40"/>
      <c r="AW185" s="40"/>
      <c r="AX185" s="40"/>
      <c r="AY185" s="40"/>
      <c r="AZ185" s="40"/>
      <c r="BA185" s="40"/>
      <c r="BB185" s="40"/>
      <c r="BC185" s="40"/>
      <c r="BD185" s="40"/>
      <c r="BE185" s="40"/>
      <c r="BF185" s="40"/>
      <c r="BG185" s="40"/>
      <c r="BH185" s="40"/>
      <c r="BI185" s="40"/>
    </row>
    <row r="186" spans="1:61" ht="15" customHeight="1" x14ac:dyDescent="0.35">
      <c r="A186" s="40"/>
      <c r="B186" s="252"/>
      <c r="C186" s="253"/>
      <c r="D186" s="254"/>
      <c r="E186" s="227"/>
      <c r="F186" s="222"/>
      <c r="G186" s="222"/>
      <c r="H186" s="222"/>
      <c r="I186" s="222"/>
      <c r="J186" s="111" t="e">
        <f>IF(AND('Riesgos Corrup'!#REF!="Baja",'Riesgos Corrup'!#REF!="Moderado"),CONCATENATE("R31C",'Riesgos Corrup'!#REF!),"")</f>
        <v>#REF!</v>
      </c>
      <c r="K186" s="112" t="e">
        <f>IF(AND('Riesgos Corrup'!#REF!="Baja",'Riesgos Corrup'!#REF!="Moderado"),CONCATENATE("R31C",'Riesgos Corrup'!#REF!),"")</f>
        <v>#REF!</v>
      </c>
      <c r="L186" s="113" t="e">
        <f>IF(AND('Riesgos Corrup'!#REF!="Baja",'Riesgos Corrup'!#REF!="Moderado"),CONCATENATE("R31C",'Riesgos Corrup'!#REF!),"")</f>
        <v>#REF!</v>
      </c>
      <c r="M186" s="102" t="e">
        <f>IF(AND('Riesgos Corrup'!#REF!="Baja",'Riesgos Corrup'!#REF!="Moderado"),CONCATENATE("R31C",'Riesgos Corrup'!#REF!),"")</f>
        <v>#REF!</v>
      </c>
      <c r="N186" s="103" t="e">
        <f>IF(AND('Riesgos Corrup'!#REF!="Baja",'Riesgos Corrup'!#REF!="Moderado"),CONCATENATE("R31C",'Riesgos Corrup'!#REF!),"")</f>
        <v>#REF!</v>
      </c>
      <c r="O186" s="103" t="e">
        <f>IF(AND('Riesgos Corrup'!#REF!="Baja",'Riesgos Corrup'!#REF!="Moderado"),CONCATENATE("R31C",'Riesgos Corrup'!#REF!),"")</f>
        <v>#REF!</v>
      </c>
      <c r="P186" s="102" t="e">
        <f>IF(AND('Riesgos Corrup'!#REF!="Baja",'Riesgos Corrup'!#REF!="Moderado"),CONCATENATE("R31C",'Riesgos Corrup'!#REF!),"")</f>
        <v>#REF!</v>
      </c>
      <c r="Q186" s="103" t="e">
        <f>IF(AND('Riesgos Corrup'!#REF!="Baja",'Riesgos Corrup'!#REF!="Moderado"),CONCATENATE("R31C",'Riesgos Corrup'!#REF!),"")</f>
        <v>#REF!</v>
      </c>
      <c r="R186" s="103" t="e">
        <f>IF(AND('Riesgos Corrup'!#REF!="Baja",'Riesgos Corrup'!#REF!="Moderado"),CONCATENATE("R31C",'Riesgos Corrup'!#REF!),"")</f>
        <v>#REF!</v>
      </c>
      <c r="S186" s="83" t="e">
        <f>IF(AND('Riesgos Corrup'!#REF!="Baja",'Riesgos Corrup'!#REF!="Mayor"),CONCATENATE("R31C",'Riesgos Corrup'!#REF!),"")</f>
        <v>#REF!</v>
      </c>
      <c r="T186" s="39" t="e">
        <f>IF(AND('Riesgos Corrup'!#REF!="Baja",'Riesgos Corrup'!#REF!="Mayor"),CONCATENATE("R31C",'Riesgos Corrup'!#REF!),"")</f>
        <v>#REF!</v>
      </c>
      <c r="U186" s="39" t="e">
        <f>IF(AND('Riesgos Corrup'!#REF!="Baja",'Riesgos Corrup'!#REF!="Mayor"),CONCATENATE("R31C",'Riesgos Corrup'!#REF!),"")</f>
        <v>#REF!</v>
      </c>
      <c r="V186" s="96" t="e">
        <f>IF(AND('Riesgos Corrup'!#REF!="Baja",'Riesgos Corrup'!#REF!="Catastrófico"),CONCATENATE("R31C",'Riesgos Corrup'!#REF!),"")</f>
        <v>#REF!</v>
      </c>
      <c r="W186" s="97" t="e">
        <f>IF(AND('Riesgos Corrup'!#REF!="Baja",'Riesgos Corrup'!#REF!="Catastrófico"),CONCATENATE("R31C",'Riesgos Corrup'!#REF!),"")</f>
        <v>#REF!</v>
      </c>
      <c r="X186" s="98" t="e">
        <f>IF(AND('Riesgos Corrup'!#REF!="Baja",'Riesgos Corrup'!#REF!="Catastrófico"),CONCATENATE("R31C",'Riesgos Corrup'!#REF!),"")</f>
        <v>#REF!</v>
      </c>
      <c r="Y186" s="40"/>
      <c r="Z186" s="266"/>
      <c r="AA186" s="267"/>
      <c r="AB186" s="267"/>
      <c r="AC186" s="267"/>
      <c r="AD186" s="267"/>
      <c r="AE186" s="268"/>
      <c r="AF186" s="40"/>
      <c r="AG186" s="40"/>
      <c r="AH186" s="40"/>
      <c r="AI186" s="40"/>
      <c r="AJ186" s="40"/>
      <c r="AK186" s="40"/>
      <c r="AL186" s="40"/>
      <c r="AM186" s="40"/>
      <c r="AN186" s="40"/>
      <c r="AO186" s="40"/>
      <c r="AP186" s="40"/>
      <c r="AQ186" s="40"/>
      <c r="AR186" s="40"/>
      <c r="AS186" s="40"/>
      <c r="AT186" s="40"/>
      <c r="AU186" s="40"/>
      <c r="AV186" s="40"/>
      <c r="AW186" s="40"/>
      <c r="AX186" s="40"/>
      <c r="AY186" s="40"/>
      <c r="AZ186" s="40"/>
      <c r="BA186" s="40"/>
      <c r="BB186" s="40"/>
      <c r="BC186" s="40"/>
      <c r="BD186" s="40"/>
      <c r="BE186" s="40"/>
      <c r="BF186" s="40"/>
      <c r="BG186" s="40"/>
      <c r="BH186" s="40"/>
      <c r="BI186" s="40"/>
    </row>
    <row r="187" spans="1:61" ht="15" customHeight="1" x14ac:dyDescent="0.35">
      <c r="A187" s="40"/>
      <c r="B187" s="252"/>
      <c r="C187" s="253"/>
      <c r="D187" s="254"/>
      <c r="E187" s="227"/>
      <c r="F187" s="222"/>
      <c r="G187" s="222"/>
      <c r="H187" s="222"/>
      <c r="I187" s="222"/>
      <c r="J187" s="111" t="e">
        <f>IF(AND('Riesgos Corrup'!#REF!="Baja",'Riesgos Corrup'!#REF!="Moderado"),CONCATENATE("R32C",'Riesgos Corrup'!#REF!),"")</f>
        <v>#REF!</v>
      </c>
      <c r="K187" s="112" t="e">
        <f>IF(AND('Riesgos Corrup'!#REF!="Baja",'Riesgos Corrup'!#REF!="Moderado"),CONCATENATE("R32C",'Riesgos Corrup'!#REF!),"")</f>
        <v>#REF!</v>
      </c>
      <c r="L187" s="113" t="e">
        <f>IF(AND('Riesgos Corrup'!#REF!="Baja",'Riesgos Corrup'!#REF!="Moderado"),CONCATENATE("R32C",'Riesgos Corrup'!#REF!),"")</f>
        <v>#REF!</v>
      </c>
      <c r="M187" s="102" t="e">
        <f>IF(AND('Riesgos Corrup'!#REF!="Baja",'Riesgos Corrup'!#REF!="Moderado"),CONCATENATE("R32C",'Riesgos Corrup'!#REF!),"")</f>
        <v>#REF!</v>
      </c>
      <c r="N187" s="103" t="e">
        <f>IF(AND('Riesgos Corrup'!#REF!="Baja",'Riesgos Corrup'!#REF!="Moderado"),CONCATENATE("R32C",'Riesgos Corrup'!#REF!),"")</f>
        <v>#REF!</v>
      </c>
      <c r="O187" s="104" t="e">
        <f>IF(AND('Riesgos Corrup'!#REF!="Baja",'Riesgos Corrup'!#REF!="Moderado"),CONCATENATE("R32C",'Riesgos Corrup'!#REF!),"")</f>
        <v>#REF!</v>
      </c>
      <c r="P187" s="102" t="e">
        <f>IF(AND('Riesgos Corrup'!#REF!="Baja",'Riesgos Corrup'!#REF!="Moderado"),CONCATENATE("R32C",'Riesgos Corrup'!#REF!),"")</f>
        <v>#REF!</v>
      </c>
      <c r="Q187" s="103" t="e">
        <f>IF(AND('Riesgos Corrup'!#REF!="Baja",'Riesgos Corrup'!#REF!="Moderado"),CONCATENATE("R32C",'Riesgos Corrup'!#REF!),"")</f>
        <v>#REF!</v>
      </c>
      <c r="R187" s="104" t="e">
        <f>IF(AND('Riesgos Corrup'!#REF!="Baja",'Riesgos Corrup'!#REF!="Moderado"),CONCATENATE("R32C",'Riesgos Corrup'!#REF!),"")</f>
        <v>#REF!</v>
      </c>
      <c r="S187" s="83" t="e">
        <f>IF(AND('Riesgos Corrup'!#REF!="Baja",'Riesgos Corrup'!#REF!="Mayor"),CONCATENATE("R32C",'Riesgos Corrup'!#REF!),"")</f>
        <v>#REF!</v>
      </c>
      <c r="T187" s="39" t="e">
        <f>IF(AND('Riesgos Corrup'!#REF!="Baja",'Riesgos Corrup'!#REF!="Mayor"),CONCATENATE("R32C",'Riesgos Corrup'!#REF!),"")</f>
        <v>#REF!</v>
      </c>
      <c r="U187" s="84" t="e">
        <f>IF(AND('Riesgos Corrup'!#REF!="Baja",'Riesgos Corrup'!#REF!="Mayor"),CONCATENATE("R32C",'Riesgos Corrup'!#REF!),"")</f>
        <v>#REF!</v>
      </c>
      <c r="V187" s="96" t="e">
        <f>IF(AND('Riesgos Corrup'!#REF!="Baja",'Riesgos Corrup'!#REF!="Catastrófico"),CONCATENATE("R32C",'Riesgos Corrup'!#REF!),"")</f>
        <v>#REF!</v>
      </c>
      <c r="W187" s="97" t="e">
        <f>IF(AND('Riesgos Corrup'!#REF!="Baja",'Riesgos Corrup'!#REF!="Catastrófico"),CONCATENATE("R32C",'Riesgos Corrup'!#REF!),"")</f>
        <v>#REF!</v>
      </c>
      <c r="X187" s="98" t="e">
        <f>IF(AND('Riesgos Corrup'!#REF!="Baja",'Riesgos Corrup'!#REF!="Catastrófico"),CONCATENATE("R32C",'Riesgos Corrup'!#REF!),"")</f>
        <v>#REF!</v>
      </c>
      <c r="Y187" s="40"/>
      <c r="Z187" s="266"/>
      <c r="AA187" s="267"/>
      <c r="AB187" s="267"/>
      <c r="AC187" s="267"/>
      <c r="AD187" s="267"/>
      <c r="AE187" s="268"/>
      <c r="AF187" s="40"/>
      <c r="AG187" s="40"/>
      <c r="AH187" s="40"/>
      <c r="AI187" s="40"/>
      <c r="AJ187" s="40"/>
      <c r="AK187" s="40"/>
      <c r="AL187" s="40"/>
      <c r="AM187" s="40"/>
      <c r="AN187" s="40"/>
      <c r="AO187" s="40"/>
      <c r="AP187" s="40"/>
      <c r="AQ187" s="40"/>
      <c r="AR187" s="40"/>
      <c r="AS187" s="40"/>
      <c r="AT187" s="40"/>
      <c r="AU187" s="40"/>
      <c r="AV187" s="40"/>
      <c r="AW187" s="40"/>
      <c r="AX187" s="40"/>
      <c r="AY187" s="40"/>
      <c r="AZ187" s="40"/>
      <c r="BA187" s="40"/>
      <c r="BB187" s="40"/>
      <c r="BC187" s="40"/>
      <c r="BD187" s="40"/>
      <c r="BE187" s="40"/>
      <c r="BF187" s="40"/>
      <c r="BG187" s="40"/>
      <c r="BH187" s="40"/>
      <c r="BI187" s="40"/>
    </row>
    <row r="188" spans="1:61" ht="15" customHeight="1" x14ac:dyDescent="0.35">
      <c r="A188" s="40"/>
      <c r="B188" s="252"/>
      <c r="C188" s="253"/>
      <c r="D188" s="254"/>
      <c r="E188" s="227"/>
      <c r="F188" s="222"/>
      <c r="G188" s="222"/>
      <c r="H188" s="222"/>
      <c r="I188" s="222"/>
      <c r="J188" s="111" t="e">
        <f>IF(AND('Riesgos Corrup'!#REF!="Baja",'Riesgos Corrup'!#REF!="Moderado"),CONCATENATE("R33C",'Riesgos Corrup'!#REF!),"")</f>
        <v>#REF!</v>
      </c>
      <c r="K188" s="112" t="e">
        <f>IF(AND('Riesgos Corrup'!#REF!="Baja",'Riesgos Corrup'!#REF!="Moderado"),CONCATENATE("R33C",'Riesgos Corrup'!#REF!),"")</f>
        <v>#REF!</v>
      </c>
      <c r="L188" s="113" t="e">
        <f>IF(AND('Riesgos Corrup'!#REF!="Baja",'Riesgos Corrup'!#REF!="Moderado"),CONCATENATE("R33C",'Riesgos Corrup'!#REF!),"")</f>
        <v>#REF!</v>
      </c>
      <c r="M188" s="102" t="e">
        <f>IF(AND('Riesgos Corrup'!#REF!="Baja",'Riesgos Corrup'!#REF!="Moderado"),CONCATENATE("R33C",'Riesgos Corrup'!#REF!),"")</f>
        <v>#REF!</v>
      </c>
      <c r="N188" s="103" t="e">
        <f>IF(AND('Riesgos Corrup'!#REF!="Baja",'Riesgos Corrup'!#REF!="Moderado"),CONCATENATE("R33C",'Riesgos Corrup'!#REF!),"")</f>
        <v>#REF!</v>
      </c>
      <c r="O188" s="104" t="e">
        <f>IF(AND('Riesgos Corrup'!#REF!="Baja",'Riesgos Corrup'!#REF!="Moderado"),CONCATENATE("R33C",'Riesgos Corrup'!#REF!),"")</f>
        <v>#REF!</v>
      </c>
      <c r="P188" s="102" t="e">
        <f>IF(AND('Riesgos Corrup'!#REF!="Baja",'Riesgos Corrup'!#REF!="Moderado"),CONCATENATE("R33C",'Riesgos Corrup'!#REF!),"")</f>
        <v>#REF!</v>
      </c>
      <c r="Q188" s="103" t="e">
        <f>IF(AND('Riesgos Corrup'!#REF!="Baja",'Riesgos Corrup'!#REF!="Moderado"),CONCATENATE("R33C",'Riesgos Corrup'!#REF!),"")</f>
        <v>#REF!</v>
      </c>
      <c r="R188" s="104" t="e">
        <f>IF(AND('Riesgos Corrup'!#REF!="Baja",'Riesgos Corrup'!#REF!="Moderado"),CONCATENATE("R33C",'Riesgos Corrup'!#REF!),"")</f>
        <v>#REF!</v>
      </c>
      <c r="S188" s="83" t="e">
        <f>IF(AND('Riesgos Corrup'!#REF!="Baja",'Riesgos Corrup'!#REF!="Mayor"),CONCATENATE("R33C",'Riesgos Corrup'!#REF!),"")</f>
        <v>#REF!</v>
      </c>
      <c r="T188" s="39" t="e">
        <f>IF(AND('Riesgos Corrup'!#REF!="Baja",'Riesgos Corrup'!#REF!="Mayor"),CONCATENATE("R33C",'Riesgos Corrup'!#REF!),"")</f>
        <v>#REF!</v>
      </c>
      <c r="U188" s="84" t="e">
        <f>IF(AND('Riesgos Corrup'!#REF!="Baja",'Riesgos Corrup'!#REF!="Mayor"),CONCATENATE("R33C",'Riesgos Corrup'!#REF!),"")</f>
        <v>#REF!</v>
      </c>
      <c r="V188" s="96" t="e">
        <f>IF(AND('Riesgos Corrup'!#REF!="Baja",'Riesgos Corrup'!#REF!="Catastrófico"),CONCATENATE("R33C",'Riesgos Corrup'!#REF!),"")</f>
        <v>#REF!</v>
      </c>
      <c r="W188" s="97" t="e">
        <f>IF(AND('Riesgos Corrup'!#REF!="Baja",'Riesgos Corrup'!#REF!="Catastrófico"),CONCATENATE("R33C",'Riesgos Corrup'!#REF!),"")</f>
        <v>#REF!</v>
      </c>
      <c r="X188" s="98" t="e">
        <f>IF(AND('Riesgos Corrup'!#REF!="Baja",'Riesgos Corrup'!#REF!="Catastrófico"),CONCATENATE("R33C",'Riesgos Corrup'!#REF!),"")</f>
        <v>#REF!</v>
      </c>
      <c r="Y188" s="40"/>
      <c r="Z188" s="266"/>
      <c r="AA188" s="267"/>
      <c r="AB188" s="267"/>
      <c r="AC188" s="267"/>
      <c r="AD188" s="267"/>
      <c r="AE188" s="268"/>
      <c r="AF188" s="40"/>
      <c r="AG188" s="40"/>
      <c r="AH188" s="40"/>
      <c r="AI188" s="40"/>
      <c r="AJ188" s="40"/>
      <c r="AK188" s="40"/>
      <c r="AL188" s="40"/>
      <c r="AM188" s="40"/>
      <c r="AN188" s="40"/>
      <c r="AO188" s="40"/>
      <c r="AP188" s="40"/>
      <c r="AQ188" s="40"/>
      <c r="AR188" s="40"/>
      <c r="AS188" s="40"/>
      <c r="AT188" s="40"/>
      <c r="AU188" s="40"/>
      <c r="AV188" s="40"/>
      <c r="AW188" s="40"/>
      <c r="AX188" s="40"/>
      <c r="AY188" s="40"/>
      <c r="AZ188" s="40"/>
      <c r="BA188" s="40"/>
      <c r="BB188" s="40"/>
      <c r="BC188" s="40"/>
      <c r="BD188" s="40"/>
      <c r="BE188" s="40"/>
      <c r="BF188" s="40"/>
      <c r="BG188" s="40"/>
      <c r="BH188" s="40"/>
      <c r="BI188" s="40"/>
    </row>
    <row r="189" spans="1:61" ht="15" customHeight="1" x14ac:dyDescent="0.35">
      <c r="A189" s="40"/>
      <c r="B189" s="252"/>
      <c r="C189" s="253"/>
      <c r="D189" s="254"/>
      <c r="E189" s="227"/>
      <c r="F189" s="222"/>
      <c r="G189" s="222"/>
      <c r="H189" s="222"/>
      <c r="I189" s="222"/>
      <c r="J189" s="111" t="e">
        <f>IF(AND('Riesgos Corrup'!#REF!="Baja",'Riesgos Corrup'!#REF!="Moderado"),CONCATENATE("R34C",'Riesgos Corrup'!#REF!),"")</f>
        <v>#REF!</v>
      </c>
      <c r="K189" s="112" t="e">
        <f>IF(AND('Riesgos Corrup'!#REF!="Baja",'Riesgos Corrup'!#REF!="Moderado"),CONCATENATE("R34C",'Riesgos Corrup'!#REF!),"")</f>
        <v>#REF!</v>
      </c>
      <c r="L189" s="113" t="e">
        <f>IF(AND('Riesgos Corrup'!#REF!="Baja",'Riesgos Corrup'!#REF!="Moderado"),CONCATENATE("R34C",'Riesgos Corrup'!#REF!),"")</f>
        <v>#REF!</v>
      </c>
      <c r="M189" s="102" t="e">
        <f>IF(AND('Riesgos Corrup'!#REF!="Baja",'Riesgos Corrup'!#REF!="Moderado"),CONCATENATE("R34C",'Riesgos Corrup'!#REF!),"")</f>
        <v>#REF!</v>
      </c>
      <c r="N189" s="103" t="e">
        <f>IF(AND('Riesgos Corrup'!#REF!="Baja",'Riesgos Corrup'!#REF!="Moderado"),CONCATENATE("R34C",'Riesgos Corrup'!#REF!),"")</f>
        <v>#REF!</v>
      </c>
      <c r="O189" s="104" t="e">
        <f>IF(AND('Riesgos Corrup'!#REF!="Baja",'Riesgos Corrup'!#REF!="Moderado"),CONCATENATE("R34C",'Riesgos Corrup'!#REF!),"")</f>
        <v>#REF!</v>
      </c>
      <c r="P189" s="102" t="e">
        <f>IF(AND('Riesgos Corrup'!#REF!="Baja",'Riesgos Corrup'!#REF!="Moderado"),CONCATENATE("R34C",'Riesgos Corrup'!#REF!),"")</f>
        <v>#REF!</v>
      </c>
      <c r="Q189" s="103" t="e">
        <f>IF(AND('Riesgos Corrup'!#REF!="Baja",'Riesgos Corrup'!#REF!="Moderado"),CONCATENATE("R34C",'Riesgos Corrup'!#REF!),"")</f>
        <v>#REF!</v>
      </c>
      <c r="R189" s="104" t="e">
        <f>IF(AND('Riesgos Corrup'!#REF!="Baja",'Riesgos Corrup'!#REF!="Moderado"),CONCATENATE("R34C",'Riesgos Corrup'!#REF!),"")</f>
        <v>#REF!</v>
      </c>
      <c r="S189" s="83" t="e">
        <f>IF(AND('Riesgos Corrup'!#REF!="Baja",'Riesgos Corrup'!#REF!="Mayor"),CONCATENATE("R34C",'Riesgos Corrup'!#REF!),"")</f>
        <v>#REF!</v>
      </c>
      <c r="T189" s="39" t="e">
        <f>IF(AND('Riesgos Corrup'!#REF!="Baja",'Riesgos Corrup'!#REF!="Mayor"),CONCATENATE("R34C",'Riesgos Corrup'!#REF!),"")</f>
        <v>#REF!</v>
      </c>
      <c r="U189" s="84" t="e">
        <f>IF(AND('Riesgos Corrup'!#REF!="Baja",'Riesgos Corrup'!#REF!="Mayor"),CONCATENATE("R34C",'Riesgos Corrup'!#REF!),"")</f>
        <v>#REF!</v>
      </c>
      <c r="V189" s="96" t="e">
        <f>IF(AND('Riesgos Corrup'!#REF!="Baja",'Riesgos Corrup'!#REF!="Catastrófico"),CONCATENATE("R34C",'Riesgos Corrup'!#REF!),"")</f>
        <v>#REF!</v>
      </c>
      <c r="W189" s="97" t="e">
        <f>IF(AND('Riesgos Corrup'!#REF!="Baja",'Riesgos Corrup'!#REF!="Catastrófico"),CONCATENATE("R34C",'Riesgos Corrup'!#REF!),"")</f>
        <v>#REF!</v>
      </c>
      <c r="X189" s="98" t="e">
        <f>IF(AND('Riesgos Corrup'!#REF!="Baja",'Riesgos Corrup'!#REF!="Catastrófico"),CONCATENATE("R34C",'Riesgos Corrup'!#REF!),"")</f>
        <v>#REF!</v>
      </c>
      <c r="Y189" s="40"/>
      <c r="Z189" s="266"/>
      <c r="AA189" s="267"/>
      <c r="AB189" s="267"/>
      <c r="AC189" s="267"/>
      <c r="AD189" s="267"/>
      <c r="AE189" s="268"/>
      <c r="AF189" s="40"/>
      <c r="AG189" s="40"/>
      <c r="AH189" s="40"/>
      <c r="AI189" s="40"/>
      <c r="AJ189" s="40"/>
      <c r="AK189" s="40"/>
      <c r="AL189" s="40"/>
      <c r="AM189" s="40"/>
      <c r="AN189" s="40"/>
      <c r="AO189" s="40"/>
      <c r="AP189" s="40"/>
      <c r="AQ189" s="40"/>
      <c r="AR189" s="40"/>
      <c r="AS189" s="40"/>
      <c r="AT189" s="40"/>
      <c r="AU189" s="40"/>
      <c r="AV189" s="40"/>
      <c r="AW189" s="40"/>
      <c r="AX189" s="40"/>
      <c r="AY189" s="40"/>
      <c r="AZ189" s="40"/>
      <c r="BA189" s="40"/>
      <c r="BB189" s="40"/>
      <c r="BC189" s="40"/>
      <c r="BD189" s="40"/>
      <c r="BE189" s="40"/>
      <c r="BF189" s="40"/>
      <c r="BG189" s="40"/>
      <c r="BH189" s="40"/>
      <c r="BI189" s="40"/>
    </row>
    <row r="190" spans="1:61" ht="15" customHeight="1" x14ac:dyDescent="0.35">
      <c r="A190" s="40"/>
      <c r="B190" s="252"/>
      <c r="C190" s="253"/>
      <c r="D190" s="254"/>
      <c r="E190" s="227"/>
      <c r="F190" s="222"/>
      <c r="G190" s="222"/>
      <c r="H190" s="222"/>
      <c r="I190" s="222"/>
      <c r="J190" s="111" t="e">
        <f>IF(AND('Riesgos Corrup'!#REF!="Baja",'Riesgos Corrup'!#REF!="Moderado"),CONCATENATE("R35C",'Riesgos Corrup'!#REF!),"")</f>
        <v>#REF!</v>
      </c>
      <c r="K190" s="112" t="e">
        <f>IF(AND('Riesgos Corrup'!#REF!="Baja",'Riesgos Corrup'!#REF!="Moderado"),CONCATENATE("R35C",'Riesgos Corrup'!#REF!),"")</f>
        <v>#REF!</v>
      </c>
      <c r="L190" s="113" t="e">
        <f>IF(AND('Riesgos Corrup'!#REF!="Baja",'Riesgos Corrup'!#REF!="Moderado"),CONCATENATE("R35C",'Riesgos Corrup'!#REF!),"")</f>
        <v>#REF!</v>
      </c>
      <c r="M190" s="102" t="e">
        <f>IF(AND('Riesgos Corrup'!#REF!="Baja",'Riesgos Corrup'!#REF!="Moderado"),CONCATENATE("R35C",'Riesgos Corrup'!#REF!),"")</f>
        <v>#REF!</v>
      </c>
      <c r="N190" s="103" t="e">
        <f>IF(AND('Riesgos Corrup'!#REF!="Baja",'Riesgos Corrup'!#REF!="Moderado"),CONCATENATE("R35C",'Riesgos Corrup'!#REF!),"")</f>
        <v>#REF!</v>
      </c>
      <c r="O190" s="104" t="e">
        <f>IF(AND('Riesgos Corrup'!#REF!="Baja",'Riesgos Corrup'!#REF!="Moderado"),CONCATENATE("R35C",'Riesgos Corrup'!#REF!),"")</f>
        <v>#REF!</v>
      </c>
      <c r="P190" s="102" t="e">
        <f>IF(AND('Riesgos Corrup'!#REF!="Baja",'Riesgos Corrup'!#REF!="Moderado"),CONCATENATE("R35C",'Riesgos Corrup'!#REF!),"")</f>
        <v>#REF!</v>
      </c>
      <c r="Q190" s="103" t="e">
        <f>IF(AND('Riesgos Corrup'!#REF!="Baja",'Riesgos Corrup'!#REF!="Moderado"),CONCATENATE("R35C",'Riesgos Corrup'!#REF!),"")</f>
        <v>#REF!</v>
      </c>
      <c r="R190" s="104" t="e">
        <f>IF(AND('Riesgos Corrup'!#REF!="Baja",'Riesgos Corrup'!#REF!="Moderado"),CONCATENATE("R35C",'Riesgos Corrup'!#REF!),"")</f>
        <v>#REF!</v>
      </c>
      <c r="S190" s="83" t="e">
        <f>IF(AND('Riesgos Corrup'!#REF!="Baja",'Riesgos Corrup'!#REF!="Mayor"),CONCATENATE("R35C",'Riesgos Corrup'!#REF!),"")</f>
        <v>#REF!</v>
      </c>
      <c r="T190" s="39" t="e">
        <f>IF(AND('Riesgos Corrup'!#REF!="Baja",'Riesgos Corrup'!#REF!="Mayor"),CONCATENATE("R35C",'Riesgos Corrup'!#REF!),"")</f>
        <v>#REF!</v>
      </c>
      <c r="U190" s="84" t="e">
        <f>IF(AND('Riesgos Corrup'!#REF!="Baja",'Riesgos Corrup'!#REF!="Mayor"),CONCATENATE("R35C",'Riesgos Corrup'!#REF!),"")</f>
        <v>#REF!</v>
      </c>
      <c r="V190" s="96" t="e">
        <f>IF(AND('Riesgos Corrup'!#REF!="Baja",'Riesgos Corrup'!#REF!="Catastrófico"),CONCATENATE("R35C",'Riesgos Corrup'!#REF!),"")</f>
        <v>#REF!</v>
      </c>
      <c r="W190" s="97" t="e">
        <f>IF(AND('Riesgos Corrup'!#REF!="Baja",'Riesgos Corrup'!#REF!="Catastrófico"),CONCATENATE("R35C",'Riesgos Corrup'!#REF!),"")</f>
        <v>#REF!</v>
      </c>
      <c r="X190" s="98" t="e">
        <f>IF(AND('Riesgos Corrup'!#REF!="Baja",'Riesgos Corrup'!#REF!="Catastrófico"),CONCATENATE("R35C",'Riesgos Corrup'!#REF!),"")</f>
        <v>#REF!</v>
      </c>
      <c r="Y190" s="40"/>
      <c r="Z190" s="266"/>
      <c r="AA190" s="267"/>
      <c r="AB190" s="267"/>
      <c r="AC190" s="267"/>
      <c r="AD190" s="267"/>
      <c r="AE190" s="268"/>
      <c r="AF190" s="40"/>
      <c r="AG190" s="40"/>
      <c r="AH190" s="40"/>
      <c r="AI190" s="40"/>
      <c r="AJ190" s="40"/>
      <c r="AK190" s="40"/>
      <c r="AL190" s="40"/>
      <c r="AM190" s="40"/>
      <c r="AN190" s="40"/>
      <c r="AO190" s="40"/>
      <c r="AP190" s="40"/>
      <c r="AQ190" s="40"/>
      <c r="AR190" s="40"/>
      <c r="AS190" s="40"/>
      <c r="AT190" s="40"/>
      <c r="AU190" s="40"/>
      <c r="AV190" s="40"/>
      <c r="AW190" s="40"/>
      <c r="AX190" s="40"/>
      <c r="AY190" s="40"/>
      <c r="AZ190" s="40"/>
      <c r="BA190" s="40"/>
      <c r="BB190" s="40"/>
      <c r="BC190" s="40"/>
      <c r="BD190" s="40"/>
      <c r="BE190" s="40"/>
      <c r="BF190" s="40"/>
      <c r="BG190" s="40"/>
      <c r="BH190" s="40"/>
      <c r="BI190" s="40"/>
    </row>
    <row r="191" spans="1:61" ht="15" customHeight="1" x14ac:dyDescent="0.35">
      <c r="A191" s="40"/>
      <c r="B191" s="252"/>
      <c r="C191" s="253"/>
      <c r="D191" s="254"/>
      <c r="E191" s="227"/>
      <c r="F191" s="222"/>
      <c r="G191" s="222"/>
      <c r="H191" s="222"/>
      <c r="I191" s="222"/>
      <c r="J191" s="111" t="e">
        <f>IF(AND('Riesgos Corrup'!#REF!="Baja",'Riesgos Corrup'!#REF!="Moderado"),CONCATENATE("R36C",'Riesgos Corrup'!#REF!),"")</f>
        <v>#REF!</v>
      </c>
      <c r="K191" s="112" t="e">
        <f>IF(AND('Riesgos Corrup'!#REF!="Baja",'Riesgos Corrup'!#REF!="Moderado"),CONCATENATE("R36C",'Riesgos Corrup'!#REF!),"")</f>
        <v>#REF!</v>
      </c>
      <c r="L191" s="113" t="e">
        <f>IF(AND('Riesgos Corrup'!#REF!="Baja",'Riesgos Corrup'!#REF!="Moderado"),CONCATENATE("R36C",'Riesgos Corrup'!#REF!),"")</f>
        <v>#REF!</v>
      </c>
      <c r="M191" s="102" t="e">
        <f>IF(AND('Riesgos Corrup'!#REF!="Baja",'Riesgos Corrup'!#REF!="Moderado"),CONCATENATE("R36C",'Riesgos Corrup'!#REF!),"")</f>
        <v>#REF!</v>
      </c>
      <c r="N191" s="103" t="e">
        <f>IF(AND('Riesgos Corrup'!#REF!="Baja",'Riesgos Corrup'!#REF!="Moderado"),CONCATENATE("R36C",'Riesgos Corrup'!#REF!),"")</f>
        <v>#REF!</v>
      </c>
      <c r="O191" s="104" t="e">
        <f>IF(AND('Riesgos Corrup'!#REF!="Baja",'Riesgos Corrup'!#REF!="Moderado"),CONCATENATE("R36C",'Riesgos Corrup'!#REF!),"")</f>
        <v>#REF!</v>
      </c>
      <c r="P191" s="102" t="e">
        <f>IF(AND('Riesgos Corrup'!#REF!="Baja",'Riesgos Corrup'!#REF!="Moderado"),CONCATENATE("R36C",'Riesgos Corrup'!#REF!),"")</f>
        <v>#REF!</v>
      </c>
      <c r="Q191" s="103" t="e">
        <f>IF(AND('Riesgos Corrup'!#REF!="Baja",'Riesgos Corrup'!#REF!="Moderado"),CONCATENATE("R36C",'Riesgos Corrup'!#REF!),"")</f>
        <v>#REF!</v>
      </c>
      <c r="R191" s="104" t="e">
        <f>IF(AND('Riesgos Corrup'!#REF!="Baja",'Riesgos Corrup'!#REF!="Moderado"),CONCATENATE("R36C",'Riesgos Corrup'!#REF!),"")</f>
        <v>#REF!</v>
      </c>
      <c r="S191" s="83" t="e">
        <f>IF(AND('Riesgos Corrup'!#REF!="Baja",'Riesgos Corrup'!#REF!="Mayor"),CONCATENATE("R36C",'Riesgos Corrup'!#REF!),"")</f>
        <v>#REF!</v>
      </c>
      <c r="T191" s="39" t="e">
        <f>IF(AND('Riesgos Corrup'!#REF!="Baja",'Riesgos Corrup'!#REF!="Mayor"),CONCATENATE("R36C",'Riesgos Corrup'!#REF!),"")</f>
        <v>#REF!</v>
      </c>
      <c r="U191" s="84" t="e">
        <f>IF(AND('Riesgos Corrup'!#REF!="Baja",'Riesgos Corrup'!#REF!="Mayor"),CONCATENATE("R36C",'Riesgos Corrup'!#REF!),"")</f>
        <v>#REF!</v>
      </c>
      <c r="V191" s="96" t="e">
        <f>IF(AND('Riesgos Corrup'!#REF!="Baja",'Riesgos Corrup'!#REF!="Catastrófico"),CONCATENATE("R36C",'Riesgos Corrup'!#REF!),"")</f>
        <v>#REF!</v>
      </c>
      <c r="W191" s="97" t="e">
        <f>IF(AND('Riesgos Corrup'!#REF!="Baja",'Riesgos Corrup'!#REF!="Catastrófico"),CONCATENATE("R36C",'Riesgos Corrup'!#REF!),"")</f>
        <v>#REF!</v>
      </c>
      <c r="X191" s="98" t="e">
        <f>IF(AND('Riesgos Corrup'!#REF!="Baja",'Riesgos Corrup'!#REF!="Catastrófico"),CONCATENATE("R36C",'Riesgos Corrup'!#REF!),"")</f>
        <v>#REF!</v>
      </c>
      <c r="Y191" s="40"/>
      <c r="Z191" s="266"/>
      <c r="AA191" s="267"/>
      <c r="AB191" s="267"/>
      <c r="AC191" s="267"/>
      <c r="AD191" s="267"/>
      <c r="AE191" s="268"/>
      <c r="AF191" s="40"/>
      <c r="AG191" s="40"/>
      <c r="AH191" s="40"/>
      <c r="AI191" s="40"/>
      <c r="AJ191" s="40"/>
      <c r="AK191" s="40"/>
      <c r="AL191" s="40"/>
      <c r="AM191" s="40"/>
      <c r="AN191" s="40"/>
      <c r="AO191" s="40"/>
      <c r="AP191" s="40"/>
      <c r="AQ191" s="40"/>
      <c r="AR191" s="40"/>
      <c r="AS191" s="40"/>
      <c r="AT191" s="40"/>
      <c r="AU191" s="40"/>
      <c r="AV191" s="40"/>
      <c r="AW191" s="40"/>
      <c r="AX191" s="40"/>
      <c r="AY191" s="40"/>
      <c r="AZ191" s="40"/>
      <c r="BA191" s="40"/>
      <c r="BB191" s="40"/>
      <c r="BC191" s="40"/>
      <c r="BD191" s="40"/>
      <c r="BE191" s="40"/>
      <c r="BF191" s="40"/>
      <c r="BG191" s="40"/>
      <c r="BH191" s="40"/>
      <c r="BI191" s="40"/>
    </row>
    <row r="192" spans="1:61" ht="15" customHeight="1" x14ac:dyDescent="0.35">
      <c r="A192" s="40"/>
      <c r="B192" s="252"/>
      <c r="C192" s="253"/>
      <c r="D192" s="254"/>
      <c r="E192" s="227"/>
      <c r="F192" s="222"/>
      <c r="G192" s="222"/>
      <c r="H192" s="222"/>
      <c r="I192" s="222"/>
      <c r="J192" s="111" t="str">
        <f ca="1">IF(AND('Riesgos Corrup'!$AB$37="Baja",'Riesgos Corrup'!$AD$37="Moderado"),CONCATENATE("R37C",'Riesgos Corrup'!$R$37),"")</f>
        <v/>
      </c>
      <c r="K192" s="112" t="str">
        <f>IF(AND('Riesgos Corrup'!$AB$38="Baja",'Riesgos Corrup'!$AD$38="Moderado"),CONCATENATE("R37C",'Riesgos Corrup'!$R$38),"")</f>
        <v/>
      </c>
      <c r="L192" s="113" t="str">
        <f>IF(AND('Riesgos Corrup'!$AB$39="Baja",'Riesgos Corrup'!$AD$39="Moderado"),CONCATENATE("R37C",'Riesgos Corrup'!$R$39),"")</f>
        <v/>
      </c>
      <c r="M192" s="102" t="str">
        <f ca="1">IF(AND('Riesgos Corrup'!$AB$37="Baja",'Riesgos Corrup'!$AD$37="Moderado"),CONCATENATE("R37C",'Riesgos Corrup'!$R$37),"")</f>
        <v/>
      </c>
      <c r="N192" s="103" t="str">
        <f>IF(AND('Riesgos Corrup'!$AB$38="Baja",'Riesgos Corrup'!$AD$38="Moderado"),CONCATENATE("R37C",'Riesgos Corrup'!$R$38),"")</f>
        <v/>
      </c>
      <c r="O192" s="104" t="str">
        <f>IF(AND('Riesgos Corrup'!$AB$39="Baja",'Riesgos Corrup'!$AD$39="Moderado"),CONCATENATE("R37C",'Riesgos Corrup'!$R$39),"")</f>
        <v/>
      </c>
      <c r="P192" s="102" t="str">
        <f ca="1">IF(AND('Riesgos Corrup'!$AB$37="Baja",'Riesgos Corrup'!$AD$37="Moderado"),CONCATENATE("R37C",'Riesgos Corrup'!$R$37),"")</f>
        <v/>
      </c>
      <c r="Q192" s="103" t="str">
        <f>IF(AND('Riesgos Corrup'!$AB$38="Baja",'Riesgos Corrup'!$AD$38="Moderado"),CONCATENATE("R37C",'Riesgos Corrup'!$R$38),"")</f>
        <v/>
      </c>
      <c r="R192" s="104" t="str">
        <f>IF(AND('Riesgos Corrup'!$AB$39="Baja",'Riesgos Corrup'!$AD$39="Moderado"),CONCATENATE("R37C",'Riesgos Corrup'!$R$39),"")</f>
        <v/>
      </c>
      <c r="S192" s="83" t="str">
        <f ca="1">IF(AND('Riesgos Corrup'!$AB$37="Baja",'Riesgos Corrup'!$AD$37="Mayor"),CONCATENATE("R37C",'Riesgos Corrup'!$R$37),"")</f>
        <v/>
      </c>
      <c r="T192" s="39" t="str">
        <f>IF(AND('Riesgos Corrup'!$AB$38="Baja",'Riesgos Corrup'!$AD$38="Mayor"),CONCATENATE("R37C",'Riesgos Corrup'!$R$38),"")</f>
        <v/>
      </c>
      <c r="U192" s="84" t="str">
        <f>IF(AND('Riesgos Corrup'!$AB$39="Baja",'Riesgos Corrup'!$AD$39="Mayor"),CONCATENATE("R37C",'Riesgos Corrup'!$R$39),"")</f>
        <v/>
      </c>
      <c r="V192" s="96" t="str">
        <f ca="1">IF(AND('Riesgos Corrup'!$AB$37="Baja",'Riesgos Corrup'!$AD$37="Catastrófico"),CONCATENATE("R37C",'Riesgos Corrup'!$R$37),"")</f>
        <v/>
      </c>
      <c r="W192" s="97" t="str">
        <f>IF(AND('Riesgos Corrup'!$AB$38="Baja",'Riesgos Corrup'!$AD$38="Catastrófico"),CONCATENATE("R37C",'Riesgos Corrup'!$R$38),"")</f>
        <v/>
      </c>
      <c r="X192" s="98" t="str">
        <f>IF(AND('Riesgos Corrup'!$AB$39="Baja",'Riesgos Corrup'!$AD$39="Catastrófico"),CONCATENATE("R37C",'Riesgos Corrup'!$R$39),"")</f>
        <v/>
      </c>
      <c r="Y192" s="40"/>
      <c r="Z192" s="266"/>
      <c r="AA192" s="267"/>
      <c r="AB192" s="267"/>
      <c r="AC192" s="267"/>
      <c r="AD192" s="267"/>
      <c r="AE192" s="268"/>
      <c r="AF192" s="40"/>
      <c r="AG192" s="40"/>
      <c r="AH192" s="40"/>
      <c r="AI192" s="40"/>
      <c r="AJ192" s="40"/>
      <c r="AK192" s="40"/>
      <c r="AL192" s="40"/>
      <c r="AM192" s="40"/>
      <c r="AN192" s="40"/>
      <c r="AO192" s="40"/>
      <c r="AP192" s="40"/>
      <c r="AQ192" s="40"/>
      <c r="AR192" s="40"/>
      <c r="AS192" s="40"/>
      <c r="AT192" s="40"/>
      <c r="AU192" s="40"/>
      <c r="AV192" s="40"/>
      <c r="AW192" s="40"/>
      <c r="AX192" s="40"/>
      <c r="AY192" s="40"/>
      <c r="AZ192" s="40"/>
      <c r="BA192" s="40"/>
      <c r="BB192" s="40"/>
      <c r="BC192" s="40"/>
      <c r="BD192" s="40"/>
      <c r="BE192" s="40"/>
      <c r="BF192" s="40"/>
      <c r="BG192" s="40"/>
      <c r="BH192" s="40"/>
      <c r="BI192" s="40"/>
    </row>
    <row r="193" spans="1:65" ht="15" customHeight="1" x14ac:dyDescent="0.35">
      <c r="A193" s="40"/>
      <c r="B193" s="252"/>
      <c r="C193" s="253"/>
      <c r="D193" s="254"/>
      <c r="E193" s="227"/>
      <c r="F193" s="222"/>
      <c r="G193" s="222"/>
      <c r="H193" s="222"/>
      <c r="I193" s="222"/>
      <c r="J193" s="111" t="e">
        <f>IF(AND('Riesgos Corrup'!#REF!="Baja",'Riesgos Corrup'!#REF!="Moderado"),CONCATENATE("R39C",'Riesgos Corrup'!#REF!),"")</f>
        <v>#REF!</v>
      </c>
      <c r="K193" s="112" t="e">
        <f>IF(AND('Riesgos Corrup'!#REF!="Baja",'Riesgos Corrup'!#REF!="Moderado"),CONCATENATE("R38C",'Riesgos Corrup'!#REF!),"")</f>
        <v>#REF!</v>
      </c>
      <c r="L193" s="113" t="e">
        <f>IF(AND('Riesgos Corrup'!#REF!="Baja",'Riesgos Corrup'!#REF!="Moderado"),CONCATENATE("R38C",'Riesgos Corrup'!#REF!),"")</f>
        <v>#REF!</v>
      </c>
      <c r="M193" s="102" t="e">
        <f>IF(AND('Riesgos Corrup'!#REF!="Baja",'Riesgos Corrup'!#REF!="Moderado"),CONCATENATE("R39C",'Riesgos Corrup'!#REF!),"")</f>
        <v>#REF!</v>
      </c>
      <c r="N193" s="103" t="e">
        <f>IF(AND('Riesgos Corrup'!#REF!="Baja",'Riesgos Corrup'!#REF!="Moderado"),CONCATENATE("R38C",'Riesgos Corrup'!#REF!),"")</f>
        <v>#REF!</v>
      </c>
      <c r="O193" s="104" t="e">
        <f>IF(AND('Riesgos Corrup'!#REF!="Baja",'Riesgos Corrup'!#REF!="Moderado"),CONCATENATE("R38C",'Riesgos Corrup'!#REF!),"")</f>
        <v>#REF!</v>
      </c>
      <c r="P193" s="102" t="e">
        <f>IF(AND('Riesgos Corrup'!#REF!="Baja",'Riesgos Corrup'!#REF!="Moderado"),CONCATENATE("R39C",'Riesgos Corrup'!#REF!),"")</f>
        <v>#REF!</v>
      </c>
      <c r="Q193" s="103" t="e">
        <f>IF(AND('Riesgos Corrup'!#REF!="Baja",'Riesgos Corrup'!#REF!="Moderado"),CONCATENATE("R38C",'Riesgos Corrup'!#REF!),"")</f>
        <v>#REF!</v>
      </c>
      <c r="R193" s="104" t="e">
        <f>IF(AND('Riesgos Corrup'!#REF!="Baja",'Riesgos Corrup'!#REF!="Moderado"),CONCATENATE("R38C",'Riesgos Corrup'!#REF!),"")</f>
        <v>#REF!</v>
      </c>
      <c r="S193" s="83" t="e">
        <f>IF(AND('Riesgos Corrup'!#REF!="Baja",'Riesgos Corrup'!#REF!="Mayor"),CONCATENATE("R39C",'Riesgos Corrup'!#REF!),"")</f>
        <v>#REF!</v>
      </c>
      <c r="T193" s="39" t="e">
        <f>IF(AND('Riesgos Corrup'!#REF!="Baja",'Riesgos Corrup'!#REF!="Mayor"),CONCATENATE("R38C",'Riesgos Corrup'!#REF!),"")</f>
        <v>#REF!</v>
      </c>
      <c r="U193" s="84" t="e">
        <f>IF(AND('Riesgos Corrup'!#REF!="Baja",'Riesgos Corrup'!#REF!="Mayor"),CONCATENATE("R38C",'Riesgos Corrup'!#REF!),"")</f>
        <v>#REF!</v>
      </c>
      <c r="V193" s="96" t="e">
        <f>IF(AND('Riesgos Corrup'!#REF!="Baja",'Riesgos Corrup'!#REF!="Catastrófico"),CONCATENATE("R39C",'Riesgos Corrup'!#REF!),"")</f>
        <v>#REF!</v>
      </c>
      <c r="W193" s="97" t="e">
        <f>IF(AND('Riesgos Corrup'!#REF!="Baja",'Riesgos Corrup'!#REF!="Catastrófico"),CONCATENATE("R38C",'Riesgos Corrup'!#REF!),"")</f>
        <v>#REF!</v>
      </c>
      <c r="X193" s="98" t="e">
        <f>IF(AND('Riesgos Corrup'!#REF!="Baja",'Riesgos Corrup'!#REF!="Catastrófico"),CONCATENATE("R38C",'Riesgos Corrup'!#REF!),"")</f>
        <v>#REF!</v>
      </c>
      <c r="Y193" s="40"/>
      <c r="Z193" s="266"/>
      <c r="AA193" s="267"/>
      <c r="AB193" s="267"/>
      <c r="AC193" s="267"/>
      <c r="AD193" s="267"/>
      <c r="AE193" s="268"/>
      <c r="AF193" s="40"/>
      <c r="AG193" s="40"/>
      <c r="AH193" s="40"/>
      <c r="AI193" s="40"/>
      <c r="AJ193" s="40"/>
      <c r="AK193" s="40"/>
      <c r="AL193" s="40"/>
      <c r="AM193" s="40"/>
      <c r="AN193" s="40"/>
      <c r="AO193" s="40"/>
      <c r="AP193" s="40"/>
      <c r="AQ193" s="40"/>
      <c r="AR193" s="40"/>
      <c r="AS193" s="40"/>
      <c r="AT193" s="40"/>
      <c r="AU193" s="40"/>
      <c r="AV193" s="40"/>
      <c r="AW193" s="40"/>
      <c r="AX193" s="40"/>
      <c r="AY193" s="40"/>
      <c r="AZ193" s="40"/>
      <c r="BA193" s="40"/>
      <c r="BB193" s="40"/>
      <c r="BC193" s="40"/>
      <c r="BD193" s="40"/>
      <c r="BE193" s="40"/>
      <c r="BF193" s="40"/>
      <c r="BG193" s="40"/>
      <c r="BH193" s="40"/>
      <c r="BI193" s="40"/>
    </row>
    <row r="194" spans="1:65" ht="15" customHeight="1" x14ac:dyDescent="0.35">
      <c r="A194" s="40"/>
      <c r="B194" s="252"/>
      <c r="C194" s="253"/>
      <c r="D194" s="254"/>
      <c r="E194" s="227"/>
      <c r="F194" s="222"/>
      <c r="G194" s="222"/>
      <c r="H194" s="222"/>
      <c r="I194" s="222"/>
      <c r="J194" s="111" t="e">
        <f>IF(AND('Riesgos Corrup'!#REF!="Baja",'Riesgos Corrup'!#REF!="Moderado"),CONCATENATE("R40C",'Riesgos Corrup'!#REF!),"")</f>
        <v>#REF!</v>
      </c>
      <c r="K194" s="112" t="e">
        <f>IF(AND('Riesgos Corrup'!#REF!="Baja",'Riesgos Corrup'!#REF!="Moderado"),CONCATENATE("R39C",'Riesgos Corrup'!#REF!),"")</f>
        <v>#REF!</v>
      </c>
      <c r="L194" s="113" t="e">
        <f>IF(AND('Riesgos Corrup'!#REF!="Baja",'Riesgos Corrup'!#REF!="Moderado"),CONCATENATE("R39C",'Riesgos Corrup'!#REF!),"")</f>
        <v>#REF!</v>
      </c>
      <c r="M194" s="102" t="e">
        <f>IF(AND('Riesgos Corrup'!#REF!="Baja",'Riesgos Corrup'!#REF!="Moderado"),CONCATENATE("R40C",'Riesgos Corrup'!#REF!),"")</f>
        <v>#REF!</v>
      </c>
      <c r="N194" s="103" t="e">
        <f>IF(AND('Riesgos Corrup'!#REF!="Baja",'Riesgos Corrup'!#REF!="Moderado"),CONCATENATE("R39C",'Riesgos Corrup'!#REF!),"")</f>
        <v>#REF!</v>
      </c>
      <c r="O194" s="104" t="e">
        <f>IF(AND('Riesgos Corrup'!#REF!="Baja",'Riesgos Corrup'!#REF!="Moderado"),CONCATENATE("R39C",'Riesgos Corrup'!#REF!),"")</f>
        <v>#REF!</v>
      </c>
      <c r="P194" s="102" t="e">
        <f>IF(AND('Riesgos Corrup'!#REF!="Baja",'Riesgos Corrup'!#REF!="Moderado"),CONCATENATE("R40C",'Riesgos Corrup'!#REF!),"")</f>
        <v>#REF!</v>
      </c>
      <c r="Q194" s="103" t="e">
        <f>IF(AND('Riesgos Corrup'!#REF!="Baja",'Riesgos Corrup'!#REF!="Moderado"),CONCATENATE("R39C",'Riesgos Corrup'!#REF!),"")</f>
        <v>#REF!</v>
      </c>
      <c r="R194" s="104" t="e">
        <f>IF(AND('Riesgos Corrup'!#REF!="Baja",'Riesgos Corrup'!#REF!="Moderado"),CONCATENATE("R39C",'Riesgos Corrup'!#REF!),"")</f>
        <v>#REF!</v>
      </c>
      <c r="S194" s="83" t="e">
        <f>IF(AND('Riesgos Corrup'!#REF!="Baja",'Riesgos Corrup'!#REF!="Mayor"),CONCATENATE("R40C",'Riesgos Corrup'!#REF!),"")</f>
        <v>#REF!</v>
      </c>
      <c r="T194" s="39" t="e">
        <f>IF(AND('Riesgos Corrup'!#REF!="Baja",'Riesgos Corrup'!#REF!="Mayor"),CONCATENATE("R39C",'Riesgos Corrup'!#REF!),"")</f>
        <v>#REF!</v>
      </c>
      <c r="U194" s="84" t="e">
        <f>IF(AND('Riesgos Corrup'!#REF!="Baja",'Riesgos Corrup'!#REF!="Mayor"),CONCATENATE("R39C",'Riesgos Corrup'!#REF!),"")</f>
        <v>#REF!</v>
      </c>
      <c r="V194" s="96" t="e">
        <f>IF(AND('Riesgos Corrup'!#REF!="Baja",'Riesgos Corrup'!#REF!="Catastrófico"),CONCATENATE("R40C",'Riesgos Corrup'!#REF!),"")</f>
        <v>#REF!</v>
      </c>
      <c r="W194" s="97" t="e">
        <f>IF(AND('Riesgos Corrup'!#REF!="Baja",'Riesgos Corrup'!#REF!="Catastrófico"),CONCATENATE("R39C",'Riesgos Corrup'!#REF!),"")</f>
        <v>#REF!</v>
      </c>
      <c r="X194" s="98" t="e">
        <f>IF(AND('Riesgos Corrup'!#REF!="Baja",'Riesgos Corrup'!#REF!="Catastrófico"),CONCATENATE("R39C",'Riesgos Corrup'!#REF!),"")</f>
        <v>#REF!</v>
      </c>
      <c r="Y194" s="40"/>
      <c r="Z194" s="266"/>
      <c r="AA194" s="267"/>
      <c r="AB194" s="267"/>
      <c r="AC194" s="267"/>
      <c r="AD194" s="267"/>
      <c r="AE194" s="268"/>
      <c r="AF194" s="40"/>
      <c r="AG194" s="40"/>
      <c r="AH194" s="40"/>
      <c r="AI194" s="40"/>
      <c r="AJ194" s="40"/>
      <c r="AK194" s="40"/>
      <c r="AL194" s="40"/>
      <c r="AM194" s="40"/>
      <c r="AN194" s="40"/>
      <c r="AO194" s="40"/>
      <c r="AP194" s="40"/>
      <c r="AQ194" s="40"/>
      <c r="AR194" s="40"/>
      <c r="AS194" s="40"/>
      <c r="AT194" s="40"/>
      <c r="AU194" s="40"/>
      <c r="AV194" s="40"/>
      <c r="AW194" s="40"/>
      <c r="AX194" s="40"/>
      <c r="AY194" s="40"/>
      <c r="AZ194" s="40"/>
      <c r="BA194" s="40"/>
      <c r="BB194" s="40"/>
      <c r="BC194" s="40"/>
      <c r="BD194" s="40"/>
      <c r="BE194" s="40"/>
      <c r="BF194" s="40"/>
      <c r="BG194" s="40"/>
      <c r="BH194" s="40"/>
      <c r="BI194" s="40"/>
    </row>
    <row r="195" spans="1:65" ht="15" customHeight="1" x14ac:dyDescent="0.35">
      <c r="A195" s="40"/>
      <c r="B195" s="252"/>
      <c r="C195" s="253"/>
      <c r="D195" s="254"/>
      <c r="E195" s="227"/>
      <c r="F195" s="222"/>
      <c r="G195" s="222"/>
      <c r="H195" s="222"/>
      <c r="I195" s="222"/>
      <c r="J195" s="111" t="e">
        <f>IF(AND('Riesgos Corrup'!#REF!="Baja",'Riesgos Corrup'!#REF!="Moderado"),CONCATENATE("R41C",'Riesgos Corrup'!#REF!),"")</f>
        <v>#REF!</v>
      </c>
      <c r="K195" s="112" t="e">
        <f>IF(AND('Riesgos Corrup'!#REF!="Baja",'Riesgos Corrup'!#REF!="Moderado"),CONCATENATE("R40C",'Riesgos Corrup'!#REF!),"")</f>
        <v>#REF!</v>
      </c>
      <c r="L195" s="113" t="e">
        <f>IF(AND('Riesgos Corrup'!#REF!="Baja",'Riesgos Corrup'!#REF!="Moderado"),CONCATENATE("R40C",'Riesgos Corrup'!#REF!),"")</f>
        <v>#REF!</v>
      </c>
      <c r="M195" s="102" t="e">
        <f>IF(AND('Riesgos Corrup'!#REF!="Baja",'Riesgos Corrup'!#REF!="Moderado"),CONCATENATE("R41C",'Riesgos Corrup'!#REF!),"")</f>
        <v>#REF!</v>
      </c>
      <c r="N195" s="103" t="e">
        <f>IF(AND('Riesgos Corrup'!#REF!="Baja",'Riesgos Corrup'!#REF!="Moderado"),CONCATENATE("R40C",'Riesgos Corrup'!#REF!),"")</f>
        <v>#REF!</v>
      </c>
      <c r="O195" s="104" t="e">
        <f>IF(AND('Riesgos Corrup'!#REF!="Baja",'Riesgos Corrup'!#REF!="Moderado"),CONCATENATE("R40C",'Riesgos Corrup'!#REF!),"")</f>
        <v>#REF!</v>
      </c>
      <c r="P195" s="102" t="e">
        <f>IF(AND('Riesgos Corrup'!#REF!="Baja",'Riesgos Corrup'!#REF!="Moderado"),CONCATENATE("R41C",'Riesgos Corrup'!#REF!),"")</f>
        <v>#REF!</v>
      </c>
      <c r="Q195" s="103" t="e">
        <f>IF(AND('Riesgos Corrup'!#REF!="Baja",'Riesgos Corrup'!#REF!="Moderado"),CONCATENATE("R40C",'Riesgos Corrup'!#REF!),"")</f>
        <v>#REF!</v>
      </c>
      <c r="R195" s="104" t="e">
        <f>IF(AND('Riesgos Corrup'!#REF!="Baja",'Riesgos Corrup'!#REF!="Moderado"),CONCATENATE("R40C",'Riesgos Corrup'!#REF!),"")</f>
        <v>#REF!</v>
      </c>
      <c r="S195" s="83" t="e">
        <f>IF(AND('Riesgos Corrup'!#REF!="Baja",'Riesgos Corrup'!#REF!="Mayor"),CONCATENATE("R41C",'Riesgos Corrup'!#REF!),"")</f>
        <v>#REF!</v>
      </c>
      <c r="T195" s="39" t="e">
        <f>IF(AND('Riesgos Corrup'!#REF!="Baja",'Riesgos Corrup'!#REF!="Mayor"),CONCATENATE("R40C",'Riesgos Corrup'!#REF!),"")</f>
        <v>#REF!</v>
      </c>
      <c r="U195" s="84" t="e">
        <f>IF(AND('Riesgos Corrup'!#REF!="Baja",'Riesgos Corrup'!#REF!="Mayor"),CONCATENATE("R40C",'Riesgos Corrup'!#REF!),"")</f>
        <v>#REF!</v>
      </c>
      <c r="V195" s="96" t="e">
        <f>IF(AND('Riesgos Corrup'!#REF!="Baja",'Riesgos Corrup'!#REF!="Catastrófico"),CONCATENATE("R41C",'Riesgos Corrup'!#REF!),"")</f>
        <v>#REF!</v>
      </c>
      <c r="W195" s="97" t="e">
        <f>IF(AND('Riesgos Corrup'!#REF!="Baja",'Riesgos Corrup'!#REF!="Catastrófico"),CONCATENATE("R40C",'Riesgos Corrup'!#REF!),"")</f>
        <v>#REF!</v>
      </c>
      <c r="X195" s="98" t="e">
        <f>IF(AND('Riesgos Corrup'!#REF!="Baja",'Riesgos Corrup'!#REF!="Catastrófico"),CONCATENATE("R40C",'Riesgos Corrup'!#REF!),"")</f>
        <v>#REF!</v>
      </c>
      <c r="Y195" s="40"/>
      <c r="Z195" s="266"/>
      <c r="AA195" s="267"/>
      <c r="AB195" s="267"/>
      <c r="AC195" s="267"/>
      <c r="AD195" s="267"/>
      <c r="AE195" s="268"/>
      <c r="AF195" s="40"/>
      <c r="AG195" s="40"/>
      <c r="AH195" s="40"/>
      <c r="AI195" s="40"/>
      <c r="AJ195" s="40"/>
      <c r="AK195" s="40"/>
      <c r="AL195" s="40"/>
      <c r="AM195" s="40"/>
      <c r="AN195" s="40"/>
      <c r="AO195" s="40"/>
      <c r="AP195" s="40"/>
      <c r="AQ195" s="40"/>
      <c r="AR195" s="40"/>
      <c r="AS195" s="40"/>
      <c r="AT195" s="40"/>
      <c r="AU195" s="40"/>
      <c r="AV195" s="40"/>
      <c r="AW195" s="40"/>
      <c r="AX195" s="40"/>
      <c r="AY195" s="40"/>
      <c r="AZ195" s="40"/>
      <c r="BA195" s="40"/>
      <c r="BB195" s="40"/>
      <c r="BC195" s="40"/>
      <c r="BD195" s="40"/>
      <c r="BE195" s="40"/>
      <c r="BF195" s="40"/>
      <c r="BG195" s="40"/>
      <c r="BH195" s="40"/>
      <c r="BI195" s="40"/>
    </row>
    <row r="196" spans="1:65" ht="15" customHeight="1" x14ac:dyDescent="0.35">
      <c r="A196" s="40"/>
      <c r="B196" s="252"/>
      <c r="C196" s="253"/>
      <c r="D196" s="254"/>
      <c r="E196" s="227"/>
      <c r="F196" s="222"/>
      <c r="G196" s="222"/>
      <c r="H196" s="222"/>
      <c r="I196" s="222"/>
      <c r="J196" s="111" t="str">
        <f>IF(AND('Riesgos Corrup'!$AB$40="Baja",'Riesgos Corrup'!$AD$40="Moderado"),CONCATENATE("R42C",'Riesgos Corrup'!$R$40),"")</f>
        <v/>
      </c>
      <c r="K196" s="112" t="str">
        <f>IF(AND('Riesgos Corrup'!$AB$41="Baja",'Riesgos Corrup'!$AD$41="Moderado"),CONCATENATE("R41C",'Riesgos Corrup'!$R$41),"")</f>
        <v/>
      </c>
      <c r="L196" s="113" t="str">
        <f>IF(AND('Riesgos Corrup'!$AB$42="Baja",'Riesgos Corrup'!$AD$42="Moderado"),CONCATENATE("R41C",'Riesgos Corrup'!$R$42),"")</f>
        <v/>
      </c>
      <c r="M196" s="102" t="str">
        <f>IF(AND('Riesgos Corrup'!$AB$40="Baja",'Riesgos Corrup'!$AD$40="Moderado"),CONCATENATE("R42C",'Riesgos Corrup'!$R$40),"")</f>
        <v/>
      </c>
      <c r="N196" s="103" t="str">
        <f>IF(AND('Riesgos Corrup'!$AB$41="Baja",'Riesgos Corrup'!$AD$41="Moderado"),CONCATENATE("R41C",'Riesgos Corrup'!$R$41),"")</f>
        <v/>
      </c>
      <c r="O196" s="104" t="str">
        <f>IF(AND('Riesgos Corrup'!$AB$42="Baja",'Riesgos Corrup'!$AD$42="Moderado"),CONCATENATE("R41C",'Riesgos Corrup'!$R$42),"")</f>
        <v/>
      </c>
      <c r="P196" s="102" t="str">
        <f>IF(AND('Riesgos Corrup'!$AB$40="Baja",'Riesgos Corrup'!$AD$40="Moderado"),CONCATENATE("R42C",'Riesgos Corrup'!$R$40),"")</f>
        <v/>
      </c>
      <c r="Q196" s="103" t="str">
        <f>IF(AND('Riesgos Corrup'!$AB$41="Baja",'Riesgos Corrup'!$AD$41="Moderado"),CONCATENATE("R41C",'Riesgos Corrup'!$R$41),"")</f>
        <v/>
      </c>
      <c r="R196" s="104" t="str">
        <f>IF(AND('Riesgos Corrup'!$AB$42="Baja",'Riesgos Corrup'!$AD$42="Moderado"),CONCATENATE("R41C",'Riesgos Corrup'!$R$42),"")</f>
        <v/>
      </c>
      <c r="S196" s="83" t="str">
        <f>IF(AND('Riesgos Corrup'!$AB$40="Baja",'Riesgos Corrup'!$AD$40="Mayor"),CONCATENATE("R42C",'Riesgos Corrup'!$R$40),"")</f>
        <v/>
      </c>
      <c r="T196" s="39" t="str">
        <f>IF(AND('Riesgos Corrup'!$AB$41="Baja",'Riesgos Corrup'!$AD$41="Mayor"),CONCATENATE("R41C",'Riesgos Corrup'!$R$41),"")</f>
        <v/>
      </c>
      <c r="U196" s="84" t="str">
        <f>IF(AND('Riesgos Corrup'!$AB$42="Baja",'Riesgos Corrup'!$AD$42="Mayor"),CONCATENATE("R41C",'Riesgos Corrup'!$R$42),"")</f>
        <v/>
      </c>
      <c r="V196" s="96" t="str">
        <f>IF(AND('Riesgos Corrup'!$AB$40="Baja",'Riesgos Corrup'!$AD$40="Catastrófico"),CONCATENATE("R42C",'Riesgos Corrup'!$R$40),"")</f>
        <v/>
      </c>
      <c r="W196" s="97" t="str">
        <f>IF(AND('Riesgos Corrup'!$AB$41="Baja",'Riesgos Corrup'!$AD$41="Catastrófico"),CONCATENATE("R41C",'Riesgos Corrup'!$R$41),"")</f>
        <v/>
      </c>
      <c r="X196" s="98" t="str">
        <f>IF(AND('Riesgos Corrup'!$AB$42="Baja",'Riesgos Corrup'!$AD$42="Catastrófico"),CONCATENATE("R41C",'Riesgos Corrup'!$R$42),"")</f>
        <v/>
      </c>
      <c r="Y196" s="40"/>
      <c r="Z196" s="266"/>
      <c r="AA196" s="267"/>
      <c r="AB196" s="267"/>
      <c r="AC196" s="267"/>
      <c r="AD196" s="267"/>
      <c r="AE196" s="268"/>
      <c r="AF196" s="40"/>
      <c r="AG196" s="40"/>
      <c r="AH196" s="40"/>
      <c r="AI196" s="40"/>
      <c r="AJ196" s="40"/>
      <c r="AK196" s="40"/>
      <c r="AL196" s="40"/>
      <c r="AM196" s="40"/>
      <c r="AN196" s="40"/>
      <c r="AO196" s="40"/>
      <c r="AP196" s="40"/>
      <c r="AQ196" s="40"/>
      <c r="AR196" s="40"/>
      <c r="AS196" s="40"/>
      <c r="AT196" s="40"/>
      <c r="AU196" s="40"/>
      <c r="AV196" s="40"/>
      <c r="AW196" s="40"/>
      <c r="AX196" s="40"/>
      <c r="AY196" s="40"/>
      <c r="AZ196" s="40"/>
      <c r="BA196" s="40"/>
      <c r="BB196" s="40"/>
      <c r="BC196" s="40"/>
      <c r="BD196" s="40"/>
      <c r="BE196" s="40"/>
      <c r="BF196" s="40"/>
      <c r="BG196" s="40"/>
      <c r="BH196" s="40"/>
      <c r="BI196" s="40"/>
    </row>
    <row r="197" spans="1:65" ht="15" customHeight="1" x14ac:dyDescent="0.35">
      <c r="A197" s="40"/>
      <c r="B197" s="252"/>
      <c r="C197" s="253"/>
      <c r="D197" s="254"/>
      <c r="E197" s="227"/>
      <c r="F197" s="222"/>
      <c r="G197" s="222"/>
      <c r="H197" s="222"/>
      <c r="I197" s="222"/>
      <c r="J197" s="111" t="e">
        <f>IF(AND('Riesgos Corrup'!#REF!="Baja",'Riesgos Corrup'!#REF!="Moderado"),CONCATENATE("R43C",'Riesgos Corrup'!#REF!),"")</f>
        <v>#REF!</v>
      </c>
      <c r="K197" s="112" t="e">
        <f>IF(AND('Riesgos Corrup'!#REF!="Baja",'Riesgos Corrup'!#REF!="Moderado"),CONCATENATE("R42C",'Riesgos Corrup'!#REF!),"")</f>
        <v>#REF!</v>
      </c>
      <c r="L197" s="113" t="e">
        <f>IF(AND('Riesgos Corrup'!#REF!="Baja",'Riesgos Corrup'!#REF!="Moderado"),CONCATENATE("R42C",'Riesgos Corrup'!#REF!),"")</f>
        <v>#REF!</v>
      </c>
      <c r="M197" s="102" t="e">
        <f>IF(AND('Riesgos Corrup'!#REF!="Baja",'Riesgos Corrup'!#REF!="Moderado"),CONCATENATE("R43C",'Riesgos Corrup'!#REF!),"")</f>
        <v>#REF!</v>
      </c>
      <c r="N197" s="103" t="e">
        <f>IF(AND('Riesgos Corrup'!#REF!="Baja",'Riesgos Corrup'!#REF!="Moderado"),CONCATENATE("R42C",'Riesgos Corrup'!#REF!),"")</f>
        <v>#REF!</v>
      </c>
      <c r="O197" s="104" t="e">
        <f>IF(AND('Riesgos Corrup'!#REF!="Baja",'Riesgos Corrup'!#REF!="Moderado"),CONCATENATE("R42C",'Riesgos Corrup'!#REF!),"")</f>
        <v>#REF!</v>
      </c>
      <c r="P197" s="102" t="e">
        <f>IF(AND('Riesgos Corrup'!#REF!="Baja",'Riesgos Corrup'!#REF!="Moderado"),CONCATENATE("R43C",'Riesgos Corrup'!#REF!),"")</f>
        <v>#REF!</v>
      </c>
      <c r="Q197" s="103" t="e">
        <f>IF(AND('Riesgos Corrup'!#REF!="Baja",'Riesgos Corrup'!#REF!="Moderado"),CONCATENATE("R42C",'Riesgos Corrup'!#REF!),"")</f>
        <v>#REF!</v>
      </c>
      <c r="R197" s="104" t="e">
        <f>IF(AND('Riesgos Corrup'!#REF!="Baja",'Riesgos Corrup'!#REF!="Moderado"),CONCATENATE("R42C",'Riesgos Corrup'!#REF!),"")</f>
        <v>#REF!</v>
      </c>
      <c r="S197" s="83" t="e">
        <f>IF(AND('Riesgos Corrup'!#REF!="Baja",'Riesgos Corrup'!#REF!="Mayor"),CONCATENATE("R43C",'Riesgos Corrup'!#REF!),"")</f>
        <v>#REF!</v>
      </c>
      <c r="T197" s="39" t="e">
        <f>IF(AND('Riesgos Corrup'!#REF!="Baja",'Riesgos Corrup'!#REF!="Mayor"),CONCATENATE("R42C",'Riesgos Corrup'!#REF!),"")</f>
        <v>#REF!</v>
      </c>
      <c r="U197" s="84" t="e">
        <f>IF(AND('Riesgos Corrup'!#REF!="Baja",'Riesgos Corrup'!#REF!="Mayor"),CONCATENATE("R42C",'Riesgos Corrup'!#REF!),"")</f>
        <v>#REF!</v>
      </c>
      <c r="V197" s="96" t="e">
        <f>IF(AND('Riesgos Corrup'!#REF!="Baja",'Riesgos Corrup'!#REF!="Catastrófico"),CONCATENATE("R43C",'Riesgos Corrup'!#REF!),"")</f>
        <v>#REF!</v>
      </c>
      <c r="W197" s="97" t="e">
        <f>IF(AND('Riesgos Corrup'!#REF!="Baja",'Riesgos Corrup'!#REF!="Catastrófico"),CONCATENATE("R42C",'Riesgos Corrup'!#REF!),"")</f>
        <v>#REF!</v>
      </c>
      <c r="X197" s="98" t="e">
        <f>IF(AND('Riesgos Corrup'!#REF!="Baja",'Riesgos Corrup'!#REF!="Catastrófico"),CONCATENATE("R42C",'Riesgos Corrup'!#REF!),"")</f>
        <v>#REF!</v>
      </c>
      <c r="Y197" s="40"/>
      <c r="Z197" s="266"/>
      <c r="AA197" s="267"/>
      <c r="AB197" s="267"/>
      <c r="AC197" s="267"/>
      <c r="AD197" s="267"/>
      <c r="AE197" s="268"/>
      <c r="AF197" s="40"/>
      <c r="AG197" s="40"/>
      <c r="AH197" s="40"/>
      <c r="AI197" s="40"/>
      <c r="AJ197" s="40"/>
      <c r="AK197" s="40"/>
      <c r="AL197" s="40"/>
      <c r="AM197" s="40"/>
      <c r="AN197" s="40"/>
      <c r="AO197" s="40"/>
      <c r="AP197" s="40"/>
      <c r="AQ197" s="40"/>
      <c r="AR197" s="40"/>
      <c r="AS197" s="40"/>
      <c r="AT197" s="40"/>
      <c r="AU197" s="40"/>
      <c r="AV197" s="40"/>
      <c r="AW197" s="40"/>
      <c r="AX197" s="40"/>
      <c r="AY197" s="40"/>
      <c r="AZ197" s="40"/>
      <c r="BA197" s="40"/>
      <c r="BB197" s="40"/>
      <c r="BC197" s="40"/>
      <c r="BD197" s="40"/>
      <c r="BE197" s="40"/>
      <c r="BF197" s="40"/>
      <c r="BG197" s="40"/>
      <c r="BH197" s="40"/>
      <c r="BI197" s="40"/>
    </row>
    <row r="198" spans="1:65" ht="15" customHeight="1" x14ac:dyDescent="0.35">
      <c r="A198" s="40"/>
      <c r="B198" s="252"/>
      <c r="C198" s="253"/>
      <c r="D198" s="254"/>
      <c r="E198" s="227"/>
      <c r="F198" s="222"/>
      <c r="G198" s="222"/>
      <c r="H198" s="222"/>
      <c r="I198" s="222"/>
      <c r="J198" s="111" t="str">
        <f ca="1">IF(AND('Riesgos Corrup'!$AB$43="Baja",'Riesgos Corrup'!$AD$43="Moderado"),CONCATENATE("R44C",'Riesgos Corrup'!$R$43),"")</f>
        <v/>
      </c>
      <c r="K198" s="112" t="str">
        <f>IF(AND('Riesgos Corrup'!$AB$44="Baja",'Riesgos Corrup'!$AD$44="Moderado"),CONCATENATE("R43C",'Riesgos Corrup'!$R$44),"")</f>
        <v/>
      </c>
      <c r="L198" s="113" t="str">
        <f>IF(AND('Riesgos Corrup'!$AB$45="Baja",'Riesgos Corrup'!$AD$45="Moderado"),CONCATENATE("R43C",'Riesgos Corrup'!$R$45),"")</f>
        <v/>
      </c>
      <c r="M198" s="102" t="str">
        <f ca="1">IF(AND('Riesgos Corrup'!$AB$43="Baja",'Riesgos Corrup'!$AD$43="Moderado"),CONCATENATE("R44C",'Riesgos Corrup'!$R$43),"")</f>
        <v/>
      </c>
      <c r="N198" s="103" t="str">
        <f>IF(AND('Riesgos Corrup'!$AB$44="Baja",'Riesgos Corrup'!$AD$44="Moderado"),CONCATENATE("R43C",'Riesgos Corrup'!$R$44),"")</f>
        <v/>
      </c>
      <c r="O198" s="104" t="str">
        <f>IF(AND('Riesgos Corrup'!$AB$45="Baja",'Riesgos Corrup'!$AD$45="Moderado"),CONCATENATE("R43C",'Riesgos Corrup'!$R$45),"")</f>
        <v/>
      </c>
      <c r="P198" s="102" t="str">
        <f ca="1">IF(AND('Riesgos Corrup'!$AB$43="Baja",'Riesgos Corrup'!$AD$43="Moderado"),CONCATENATE("R44C",'Riesgos Corrup'!$R$43),"")</f>
        <v/>
      </c>
      <c r="Q198" s="103" t="str">
        <f>IF(AND('Riesgos Corrup'!$AB$44="Baja",'Riesgos Corrup'!$AD$44="Moderado"),CONCATENATE("R43C",'Riesgos Corrup'!$R$44),"")</f>
        <v/>
      </c>
      <c r="R198" s="104" t="str">
        <f>IF(AND('Riesgos Corrup'!$AB$45="Baja",'Riesgos Corrup'!$AD$45="Moderado"),CONCATENATE("R43C",'Riesgos Corrup'!$R$45),"")</f>
        <v/>
      </c>
      <c r="S198" s="83" t="str">
        <f ca="1">IF(AND('Riesgos Corrup'!$AB$43="Baja",'Riesgos Corrup'!$AD$43="Mayor"),CONCATENATE("R44C",'Riesgos Corrup'!$R$43),"")</f>
        <v/>
      </c>
      <c r="T198" s="39" t="str">
        <f>IF(AND('Riesgos Corrup'!$AB$44="Baja",'Riesgos Corrup'!$AD$44="Mayor"),CONCATENATE("R43C",'Riesgos Corrup'!$R$44),"")</f>
        <v/>
      </c>
      <c r="U198" s="84" t="str">
        <f>IF(AND('Riesgos Corrup'!$AB$45="Baja",'Riesgos Corrup'!$AD$45="Mayor"),CONCATENATE("R43C",'Riesgos Corrup'!$R$45),"")</f>
        <v/>
      </c>
      <c r="V198" s="96" t="str">
        <f ca="1">IF(AND('Riesgos Corrup'!$AB$43="Baja",'Riesgos Corrup'!$AD$43="Catastrófico"),CONCATENATE("R44C",'Riesgos Corrup'!$R$43),"")</f>
        <v/>
      </c>
      <c r="W198" s="97" t="str">
        <f>IF(AND('Riesgos Corrup'!$AB$44="Baja",'Riesgos Corrup'!$AD$44="Catastrófico"),CONCATENATE("R43C",'Riesgos Corrup'!$R$44),"")</f>
        <v/>
      </c>
      <c r="X198" s="98" t="str">
        <f>IF(AND('Riesgos Corrup'!$AB$45="Baja",'Riesgos Corrup'!$AD$45="Catastrófico"),CONCATENATE("R43C",'Riesgos Corrup'!$R$45),"")</f>
        <v/>
      </c>
      <c r="Y198" s="40"/>
      <c r="Z198" s="266"/>
      <c r="AA198" s="267"/>
      <c r="AB198" s="267"/>
      <c r="AC198" s="267"/>
      <c r="AD198" s="267"/>
      <c r="AE198" s="268"/>
      <c r="AF198" s="40"/>
      <c r="AG198" s="40"/>
      <c r="AH198" s="40"/>
      <c r="AI198" s="40"/>
      <c r="AJ198" s="40"/>
      <c r="AK198" s="40"/>
      <c r="AL198" s="40"/>
      <c r="AM198" s="40"/>
      <c r="AN198" s="40"/>
      <c r="AO198" s="40"/>
      <c r="AP198" s="40"/>
      <c r="AQ198" s="40"/>
      <c r="AR198" s="40"/>
      <c r="AS198" s="40"/>
      <c r="AT198" s="40"/>
      <c r="AU198" s="40"/>
      <c r="AV198" s="40"/>
      <c r="AW198" s="40"/>
      <c r="AX198" s="40"/>
      <c r="AY198" s="40"/>
      <c r="AZ198" s="40"/>
      <c r="BA198" s="40"/>
      <c r="BB198" s="40"/>
      <c r="BC198" s="40"/>
      <c r="BD198" s="40"/>
      <c r="BE198" s="40"/>
      <c r="BF198" s="40"/>
      <c r="BG198" s="40"/>
      <c r="BH198" s="40"/>
      <c r="BI198" s="40"/>
    </row>
    <row r="199" spans="1:65" ht="15" customHeight="1" x14ac:dyDescent="0.35">
      <c r="A199" s="40"/>
      <c r="B199" s="252"/>
      <c r="C199" s="253"/>
      <c r="D199" s="254"/>
      <c r="E199" s="227"/>
      <c r="F199" s="222"/>
      <c r="G199" s="222"/>
      <c r="H199" s="222"/>
      <c r="I199" s="222"/>
      <c r="J199" s="111" t="str">
        <f>IF(AND('Riesgos Corrup'!$AB$46="Baja",'Riesgos Corrup'!$AD$46="Moderado"),CONCATENATE("R45C",'Riesgos Corrup'!$R$46),"")</f>
        <v/>
      </c>
      <c r="K199" s="112" t="str">
        <f>IF(AND('Riesgos Corrup'!$AB$47="Baja",'Riesgos Corrup'!$AD$47="Moderado"),CONCATENATE("R44C",'Riesgos Corrup'!$R$47),"")</f>
        <v/>
      </c>
      <c r="L199" s="113" t="str">
        <f>IF(AND('Riesgos Corrup'!$AB$48="Baja",'Riesgos Corrup'!$AD$48="Moderado"),CONCATENATE("R44C",'Riesgos Corrup'!$R$48),"")</f>
        <v/>
      </c>
      <c r="M199" s="102" t="str">
        <f>IF(AND('Riesgos Corrup'!$AB$46="Baja",'Riesgos Corrup'!$AD$46="Moderado"),CONCATENATE("R45C",'Riesgos Corrup'!$R$46),"")</f>
        <v/>
      </c>
      <c r="N199" s="103" t="str">
        <f>IF(AND('Riesgos Corrup'!$AB$47="Baja",'Riesgos Corrup'!$AD$47="Moderado"),CONCATENATE("R44C",'Riesgos Corrup'!$R$47),"")</f>
        <v/>
      </c>
      <c r="O199" s="104" t="str">
        <f>IF(AND('Riesgos Corrup'!$AB$48="Baja",'Riesgos Corrup'!$AD$48="Moderado"),CONCATENATE("R44C",'Riesgos Corrup'!$R$48),"")</f>
        <v/>
      </c>
      <c r="P199" s="102" t="str">
        <f>IF(AND('Riesgos Corrup'!$AB$46="Baja",'Riesgos Corrup'!$AD$46="Moderado"),CONCATENATE("R45C",'Riesgos Corrup'!$R$46),"")</f>
        <v/>
      </c>
      <c r="Q199" s="103" t="str">
        <f>IF(AND('Riesgos Corrup'!$AB$47="Baja",'Riesgos Corrup'!$AD$47="Moderado"),CONCATENATE("R44C",'Riesgos Corrup'!$R$47),"")</f>
        <v/>
      </c>
      <c r="R199" s="104" t="str">
        <f>IF(AND('Riesgos Corrup'!$AB$48="Baja",'Riesgos Corrup'!$AD$48="Moderado"),CONCATENATE("R44C",'Riesgos Corrup'!$R$48),"")</f>
        <v/>
      </c>
      <c r="S199" s="83" t="str">
        <f>IF(AND('Riesgos Corrup'!$AB$46="Baja",'Riesgos Corrup'!$AD$46="Mayor"),CONCATENATE("R45C",'Riesgos Corrup'!$R$46),"")</f>
        <v/>
      </c>
      <c r="T199" s="39" t="str">
        <f>IF(AND('Riesgos Corrup'!$AB$47="Baja",'Riesgos Corrup'!$AD$47="Mayor"),CONCATENATE("R44C",'Riesgos Corrup'!$R$47),"")</f>
        <v/>
      </c>
      <c r="U199" s="84" t="str">
        <f>IF(AND('Riesgos Corrup'!$AB$48="Baja",'Riesgos Corrup'!$AD$48="Mayor"),CONCATENATE("R44C",'Riesgos Corrup'!$R$48),"")</f>
        <v/>
      </c>
      <c r="V199" s="96" t="str">
        <f>IF(AND('Riesgos Corrup'!$AB$46="Baja",'Riesgos Corrup'!$AD$46="Catastrófico"),CONCATENATE("R45C",'Riesgos Corrup'!$R$46),"")</f>
        <v/>
      </c>
      <c r="W199" s="97" t="str">
        <f>IF(AND('Riesgos Corrup'!$AB$47="Baja",'Riesgos Corrup'!$AD$47="Catastrófico"),CONCATENATE("R44C",'Riesgos Corrup'!$R$47),"")</f>
        <v/>
      </c>
      <c r="X199" s="98" t="str">
        <f>IF(AND('Riesgos Corrup'!$AB$48="Baja",'Riesgos Corrup'!$AD$48="Catastrófico"),CONCATENATE("R44C",'Riesgos Corrup'!$R$48),"")</f>
        <v/>
      </c>
      <c r="Y199" s="40"/>
      <c r="Z199" s="266"/>
      <c r="AA199" s="267"/>
      <c r="AB199" s="267"/>
      <c r="AC199" s="267"/>
      <c r="AD199" s="267"/>
      <c r="AE199" s="268"/>
      <c r="AF199" s="40"/>
      <c r="AG199" s="40"/>
      <c r="AH199" s="40"/>
      <c r="AI199" s="40"/>
      <c r="AJ199" s="40"/>
      <c r="AK199" s="40"/>
      <c r="AL199" s="40"/>
      <c r="AM199" s="40"/>
      <c r="AN199" s="40"/>
      <c r="AO199" s="40"/>
      <c r="AP199" s="40"/>
      <c r="AQ199" s="40"/>
      <c r="AR199" s="40"/>
      <c r="AS199" s="40"/>
      <c r="AT199" s="40"/>
      <c r="AU199" s="40"/>
      <c r="AV199" s="40"/>
      <c r="AW199" s="40"/>
      <c r="AX199" s="40"/>
      <c r="AY199" s="40"/>
      <c r="AZ199" s="40"/>
      <c r="BA199" s="40"/>
      <c r="BB199" s="40"/>
      <c r="BC199" s="40"/>
      <c r="BD199" s="40"/>
      <c r="BE199" s="40"/>
      <c r="BF199" s="40"/>
      <c r="BG199" s="40"/>
      <c r="BH199" s="40"/>
      <c r="BI199" s="40"/>
    </row>
    <row r="200" spans="1:65" ht="15" customHeight="1" x14ac:dyDescent="0.35">
      <c r="A200" s="40"/>
      <c r="B200" s="252"/>
      <c r="C200" s="253"/>
      <c r="D200" s="254"/>
      <c r="E200" s="227"/>
      <c r="F200" s="222"/>
      <c r="G200" s="222"/>
      <c r="H200" s="222"/>
      <c r="I200" s="222"/>
      <c r="J200" s="111" t="e">
        <f>IF(AND('Riesgos Corrup'!#REF!="Baja",'Riesgos Corrup'!#REF!="Moderado"),CONCATENATE("R46C",'Riesgos Corrup'!#REF!),"")</f>
        <v>#REF!</v>
      </c>
      <c r="K200" s="112" t="e">
        <f>IF(AND('Riesgos Corrup'!#REF!="Baja",'Riesgos Corrup'!#REF!="Moderado"),CONCATENATE("R45C",'Riesgos Corrup'!#REF!),"")</f>
        <v>#REF!</v>
      </c>
      <c r="L200" s="113" t="e">
        <f>IF(AND('Riesgos Corrup'!#REF!="Baja",'Riesgos Corrup'!#REF!="Moderado"),CONCATENATE("R45C",'Riesgos Corrup'!#REF!),"")</f>
        <v>#REF!</v>
      </c>
      <c r="M200" s="102" t="e">
        <f>IF(AND('Riesgos Corrup'!#REF!="Baja",'Riesgos Corrup'!#REF!="Moderado"),CONCATENATE("R46C",'Riesgos Corrup'!#REF!),"")</f>
        <v>#REF!</v>
      </c>
      <c r="N200" s="103" t="e">
        <f>IF(AND('Riesgos Corrup'!#REF!="Baja",'Riesgos Corrup'!#REF!="Moderado"),CONCATENATE("R45C",'Riesgos Corrup'!#REF!),"")</f>
        <v>#REF!</v>
      </c>
      <c r="O200" s="104" t="e">
        <f>IF(AND('Riesgos Corrup'!#REF!="Baja",'Riesgos Corrup'!#REF!="Moderado"),CONCATENATE("R45C",'Riesgos Corrup'!#REF!),"")</f>
        <v>#REF!</v>
      </c>
      <c r="P200" s="102" t="e">
        <f>IF(AND('Riesgos Corrup'!#REF!="Baja",'Riesgos Corrup'!#REF!="Moderado"),CONCATENATE("R46C",'Riesgos Corrup'!#REF!),"")</f>
        <v>#REF!</v>
      </c>
      <c r="Q200" s="103" t="e">
        <f>IF(AND('Riesgos Corrup'!#REF!="Baja",'Riesgos Corrup'!#REF!="Moderado"),CONCATENATE("R45C",'Riesgos Corrup'!#REF!),"")</f>
        <v>#REF!</v>
      </c>
      <c r="R200" s="104" t="e">
        <f>IF(AND('Riesgos Corrup'!#REF!="Baja",'Riesgos Corrup'!#REF!="Moderado"),CONCATENATE("R45C",'Riesgos Corrup'!#REF!),"")</f>
        <v>#REF!</v>
      </c>
      <c r="S200" s="83" t="e">
        <f>IF(AND('Riesgos Corrup'!#REF!="Baja",'Riesgos Corrup'!#REF!="Mayor"),CONCATENATE("R46C",'Riesgos Corrup'!#REF!),"")</f>
        <v>#REF!</v>
      </c>
      <c r="T200" s="39" t="e">
        <f>IF(AND('Riesgos Corrup'!#REF!="Baja",'Riesgos Corrup'!#REF!="Mayor"),CONCATENATE("R45C",'Riesgos Corrup'!#REF!),"")</f>
        <v>#REF!</v>
      </c>
      <c r="U200" s="84" t="e">
        <f>IF(AND('Riesgos Corrup'!#REF!="Baja",'Riesgos Corrup'!#REF!="Mayor"),CONCATENATE("R45C",'Riesgos Corrup'!#REF!),"")</f>
        <v>#REF!</v>
      </c>
      <c r="V200" s="96" t="e">
        <f>IF(AND('Riesgos Corrup'!#REF!="Baja",'Riesgos Corrup'!#REF!="Catastrófico"),CONCATENATE("R46C",'Riesgos Corrup'!#REF!),"")</f>
        <v>#REF!</v>
      </c>
      <c r="W200" s="97" t="e">
        <f>IF(AND('Riesgos Corrup'!#REF!="Baja",'Riesgos Corrup'!#REF!="Catastrófico"),CONCATENATE("R45C",'Riesgos Corrup'!#REF!),"")</f>
        <v>#REF!</v>
      </c>
      <c r="X200" s="98" t="e">
        <f>IF(AND('Riesgos Corrup'!#REF!="Baja",'Riesgos Corrup'!#REF!="Catastrófico"),CONCATENATE("R45C",'Riesgos Corrup'!#REF!),"")</f>
        <v>#REF!</v>
      </c>
      <c r="Y200" s="40"/>
      <c r="Z200" s="266"/>
      <c r="AA200" s="267"/>
      <c r="AB200" s="267"/>
      <c r="AC200" s="267"/>
      <c r="AD200" s="267"/>
      <c r="AE200" s="268"/>
      <c r="AF200" s="40"/>
      <c r="AG200" s="40"/>
      <c r="AH200" s="40"/>
      <c r="AI200" s="40"/>
      <c r="AJ200" s="40"/>
      <c r="AK200" s="40"/>
      <c r="AL200" s="40"/>
      <c r="AM200" s="40"/>
      <c r="AN200" s="40"/>
      <c r="AO200" s="40"/>
      <c r="AP200" s="40"/>
      <c r="AQ200" s="40"/>
      <c r="AR200" s="40"/>
      <c r="AS200" s="40"/>
      <c r="AT200" s="40"/>
      <c r="AU200" s="40"/>
      <c r="AV200" s="40"/>
      <c r="AW200" s="40"/>
      <c r="AX200" s="40"/>
      <c r="AY200" s="40"/>
      <c r="AZ200" s="40"/>
      <c r="BA200" s="40"/>
      <c r="BB200" s="40"/>
      <c r="BC200" s="40"/>
      <c r="BD200" s="40"/>
      <c r="BE200" s="40"/>
      <c r="BF200" s="40"/>
      <c r="BG200" s="40"/>
      <c r="BH200" s="40"/>
      <c r="BI200" s="40"/>
    </row>
    <row r="201" spans="1:65" ht="15" customHeight="1" x14ac:dyDescent="0.35">
      <c r="A201" s="40"/>
      <c r="B201" s="252"/>
      <c r="C201" s="253"/>
      <c r="D201" s="254"/>
      <c r="E201" s="227"/>
      <c r="F201" s="222"/>
      <c r="G201" s="222"/>
      <c r="H201" s="222"/>
      <c r="I201" s="222"/>
      <c r="J201" s="111" t="e">
        <f>IF(AND('Riesgos Corrup'!#REF!="Baja",'Riesgos Corrup'!#REF!="Moderado"),CONCATENATE("R47C",'Riesgos Corrup'!#REF!),"")</f>
        <v>#REF!</v>
      </c>
      <c r="K201" s="112" t="e">
        <f>IF(AND('Riesgos Corrup'!#REF!="Baja",'Riesgos Corrup'!#REF!="Moderado"),CONCATENATE("R46C",'Riesgos Corrup'!#REF!),"")</f>
        <v>#REF!</v>
      </c>
      <c r="L201" s="113" t="e">
        <f>IF(AND('Riesgos Corrup'!#REF!="Baja",'Riesgos Corrup'!#REF!="Moderado"),CONCATENATE("R46C",'Riesgos Corrup'!#REF!),"")</f>
        <v>#REF!</v>
      </c>
      <c r="M201" s="102" t="e">
        <f>IF(AND('Riesgos Corrup'!#REF!="Baja",'Riesgos Corrup'!#REF!="Moderado"),CONCATENATE("R47C",'Riesgos Corrup'!#REF!),"")</f>
        <v>#REF!</v>
      </c>
      <c r="N201" s="103" t="e">
        <f>IF(AND('Riesgos Corrup'!#REF!="Baja",'Riesgos Corrup'!#REF!="Moderado"),CONCATENATE("R46C",'Riesgos Corrup'!#REF!),"")</f>
        <v>#REF!</v>
      </c>
      <c r="O201" s="104" t="e">
        <f>IF(AND('Riesgos Corrup'!#REF!="Baja",'Riesgos Corrup'!#REF!="Moderado"),CONCATENATE("R46C",'Riesgos Corrup'!#REF!),"")</f>
        <v>#REF!</v>
      </c>
      <c r="P201" s="102" t="e">
        <f>IF(AND('Riesgos Corrup'!#REF!="Baja",'Riesgos Corrup'!#REF!="Moderado"),CONCATENATE("R47C",'Riesgos Corrup'!#REF!),"")</f>
        <v>#REF!</v>
      </c>
      <c r="Q201" s="103" t="e">
        <f>IF(AND('Riesgos Corrup'!#REF!="Baja",'Riesgos Corrup'!#REF!="Moderado"),CONCATENATE("R46C",'Riesgos Corrup'!#REF!),"")</f>
        <v>#REF!</v>
      </c>
      <c r="R201" s="104" t="e">
        <f>IF(AND('Riesgos Corrup'!#REF!="Baja",'Riesgos Corrup'!#REF!="Moderado"),CONCATENATE("R46C",'Riesgos Corrup'!#REF!),"")</f>
        <v>#REF!</v>
      </c>
      <c r="S201" s="83" t="e">
        <f>IF(AND('Riesgos Corrup'!#REF!="Baja",'Riesgos Corrup'!#REF!="Mayor"),CONCATENATE("R47C",'Riesgos Corrup'!#REF!),"")</f>
        <v>#REF!</v>
      </c>
      <c r="T201" s="39" t="e">
        <f>IF(AND('Riesgos Corrup'!#REF!="Baja",'Riesgos Corrup'!#REF!="Mayor"),CONCATENATE("R46C",'Riesgos Corrup'!#REF!),"")</f>
        <v>#REF!</v>
      </c>
      <c r="U201" s="84" t="e">
        <f>IF(AND('Riesgos Corrup'!#REF!="Baja",'Riesgos Corrup'!#REF!="Mayor"),CONCATENATE("R46C",'Riesgos Corrup'!#REF!),"")</f>
        <v>#REF!</v>
      </c>
      <c r="V201" s="96" t="e">
        <f>IF(AND('Riesgos Corrup'!#REF!="Baja",'Riesgos Corrup'!#REF!="Catastrófico"),CONCATENATE("R47C",'Riesgos Corrup'!#REF!),"")</f>
        <v>#REF!</v>
      </c>
      <c r="W201" s="97" t="e">
        <f>IF(AND('Riesgos Corrup'!#REF!="Baja",'Riesgos Corrup'!#REF!="Catastrófico"),CONCATENATE("R46C",'Riesgos Corrup'!#REF!),"")</f>
        <v>#REF!</v>
      </c>
      <c r="X201" s="98" t="e">
        <f>IF(AND('Riesgos Corrup'!#REF!="Baja",'Riesgos Corrup'!#REF!="Catastrófico"),CONCATENATE("R46C",'Riesgos Corrup'!#REF!),"")</f>
        <v>#REF!</v>
      </c>
      <c r="Y201" s="40"/>
      <c r="Z201" s="266"/>
      <c r="AA201" s="267"/>
      <c r="AB201" s="267"/>
      <c r="AC201" s="267"/>
      <c r="AD201" s="267"/>
      <c r="AE201" s="268"/>
      <c r="AF201" s="40"/>
      <c r="AG201" s="40"/>
      <c r="AH201" s="40"/>
      <c r="AI201" s="40"/>
      <c r="AJ201" s="40"/>
      <c r="AK201" s="40"/>
      <c r="AL201" s="40"/>
      <c r="AM201" s="40"/>
      <c r="AN201" s="40"/>
      <c r="AO201" s="40"/>
      <c r="AP201" s="40"/>
      <c r="AQ201" s="40"/>
      <c r="AR201" s="40"/>
      <c r="AS201" s="40"/>
      <c r="AT201" s="40"/>
      <c r="AU201" s="40"/>
      <c r="AV201" s="40"/>
      <c r="AW201" s="40"/>
      <c r="AX201" s="40"/>
      <c r="AY201" s="40"/>
      <c r="AZ201" s="40"/>
      <c r="BA201" s="40"/>
      <c r="BB201" s="40"/>
      <c r="BC201" s="40"/>
      <c r="BD201" s="40"/>
      <c r="BE201" s="40"/>
      <c r="BF201" s="40"/>
      <c r="BG201" s="40"/>
      <c r="BH201" s="40"/>
      <c r="BI201" s="40"/>
    </row>
    <row r="202" spans="1:65" ht="15" customHeight="1" x14ac:dyDescent="0.35">
      <c r="A202" s="40"/>
      <c r="B202" s="252"/>
      <c r="C202" s="253"/>
      <c r="D202" s="254"/>
      <c r="E202" s="227"/>
      <c r="F202" s="222"/>
      <c r="G202" s="222"/>
      <c r="H202" s="222"/>
      <c r="I202" s="222"/>
      <c r="J202" s="111" t="e">
        <f>IF(AND('Riesgos Corrup'!#REF!="Baja",'Riesgos Corrup'!#REF!="Moderado"),CONCATENATE("R48C",'Riesgos Corrup'!#REF!),"")</f>
        <v>#REF!</v>
      </c>
      <c r="K202" s="112" t="e">
        <f>IF(AND('Riesgos Corrup'!#REF!="Baja",'Riesgos Corrup'!#REF!="Moderado"),CONCATENATE("R47C",'Riesgos Corrup'!#REF!),"")</f>
        <v>#REF!</v>
      </c>
      <c r="L202" s="113" t="e">
        <f>IF(AND('Riesgos Corrup'!#REF!="Baja",'Riesgos Corrup'!#REF!="Moderado"),CONCATENATE("R47C",'Riesgos Corrup'!#REF!),"")</f>
        <v>#REF!</v>
      </c>
      <c r="M202" s="102" t="e">
        <f>IF(AND('Riesgos Corrup'!#REF!="Baja",'Riesgos Corrup'!#REF!="Moderado"),CONCATENATE("R48C",'Riesgos Corrup'!#REF!),"")</f>
        <v>#REF!</v>
      </c>
      <c r="N202" s="103" t="e">
        <f>IF(AND('Riesgos Corrup'!#REF!="Baja",'Riesgos Corrup'!#REF!="Moderado"),CONCATENATE("R47C",'Riesgos Corrup'!#REF!),"")</f>
        <v>#REF!</v>
      </c>
      <c r="O202" s="104" t="e">
        <f>IF(AND('Riesgos Corrup'!#REF!="Baja",'Riesgos Corrup'!#REF!="Moderado"),CONCATENATE("R47C",'Riesgos Corrup'!#REF!),"")</f>
        <v>#REF!</v>
      </c>
      <c r="P202" s="102" t="e">
        <f>IF(AND('Riesgos Corrup'!#REF!="Baja",'Riesgos Corrup'!#REF!="Moderado"),CONCATENATE("R48C",'Riesgos Corrup'!#REF!),"")</f>
        <v>#REF!</v>
      </c>
      <c r="Q202" s="103" t="e">
        <f>IF(AND('Riesgos Corrup'!#REF!="Baja",'Riesgos Corrup'!#REF!="Moderado"),CONCATENATE("R47C",'Riesgos Corrup'!#REF!),"")</f>
        <v>#REF!</v>
      </c>
      <c r="R202" s="104" t="e">
        <f>IF(AND('Riesgos Corrup'!#REF!="Baja",'Riesgos Corrup'!#REF!="Moderado"),CONCATENATE("R47C",'Riesgos Corrup'!#REF!),"")</f>
        <v>#REF!</v>
      </c>
      <c r="S202" s="83" t="e">
        <f>IF(AND('Riesgos Corrup'!#REF!="Baja",'Riesgos Corrup'!#REF!="Mayor"),CONCATENATE("R48C",'Riesgos Corrup'!#REF!),"")</f>
        <v>#REF!</v>
      </c>
      <c r="T202" s="39" t="e">
        <f>IF(AND('Riesgos Corrup'!#REF!="Baja",'Riesgos Corrup'!#REF!="Mayor"),CONCATENATE("R47C",'Riesgos Corrup'!#REF!),"")</f>
        <v>#REF!</v>
      </c>
      <c r="U202" s="84" t="e">
        <f>IF(AND('Riesgos Corrup'!#REF!="Baja",'Riesgos Corrup'!#REF!="Mayor"),CONCATENATE("R47C",'Riesgos Corrup'!#REF!),"")</f>
        <v>#REF!</v>
      </c>
      <c r="V202" s="96" t="e">
        <f>IF(AND('Riesgos Corrup'!#REF!="Baja",'Riesgos Corrup'!#REF!="Catastrófico"),CONCATENATE("R48C",'Riesgos Corrup'!#REF!),"")</f>
        <v>#REF!</v>
      </c>
      <c r="W202" s="97" t="e">
        <f>IF(AND('Riesgos Corrup'!#REF!="Baja",'Riesgos Corrup'!#REF!="Catastrófico"),CONCATENATE("R47C",'Riesgos Corrup'!#REF!),"")</f>
        <v>#REF!</v>
      </c>
      <c r="X202" s="98" t="e">
        <f>IF(AND('Riesgos Corrup'!#REF!="Baja",'Riesgos Corrup'!#REF!="Catastrófico"),CONCATENATE("R47C",'Riesgos Corrup'!#REF!),"")</f>
        <v>#REF!</v>
      </c>
      <c r="Y202" s="40"/>
      <c r="Z202" s="266"/>
      <c r="AA202" s="267"/>
      <c r="AB202" s="267"/>
      <c r="AC202" s="267"/>
      <c r="AD202" s="267"/>
      <c r="AE202" s="268"/>
      <c r="AF202" s="40"/>
      <c r="AG202" s="40"/>
      <c r="AH202" s="40"/>
      <c r="AI202" s="40"/>
      <c r="AJ202" s="40"/>
      <c r="AK202" s="40"/>
      <c r="AL202" s="40"/>
      <c r="AM202" s="40"/>
      <c r="AN202" s="40"/>
      <c r="AO202" s="40"/>
      <c r="AP202" s="40"/>
      <c r="AQ202" s="40"/>
      <c r="AR202" s="40"/>
      <c r="AS202" s="40"/>
      <c r="AT202" s="40"/>
      <c r="AU202" s="40"/>
      <c r="AV202" s="40"/>
      <c r="AW202" s="40"/>
      <c r="AX202" s="40"/>
      <c r="AY202" s="40"/>
      <c r="AZ202" s="40"/>
      <c r="BA202" s="40"/>
      <c r="BB202" s="40"/>
      <c r="BC202" s="40"/>
      <c r="BD202" s="40"/>
      <c r="BE202" s="40"/>
      <c r="BF202" s="40"/>
      <c r="BG202" s="40"/>
      <c r="BH202" s="40"/>
      <c r="BI202" s="40"/>
    </row>
    <row r="203" spans="1:65" ht="15" customHeight="1" x14ac:dyDescent="0.35">
      <c r="A203" s="40"/>
      <c r="B203" s="252"/>
      <c r="C203" s="253"/>
      <c r="D203" s="254"/>
      <c r="E203" s="227"/>
      <c r="F203" s="222"/>
      <c r="G203" s="222"/>
      <c r="H203" s="222"/>
      <c r="I203" s="222"/>
      <c r="J203" s="111" t="str">
        <f>IF(AND('Riesgos Corrup'!$AB$49="Baja",'Riesgos Corrup'!$AD$49="Moderado"),CONCATENATE("R49C",'Riesgos Corrup'!$R$49),"")</f>
        <v/>
      </c>
      <c r="K203" s="112" t="str">
        <f>IF(AND('Riesgos Corrup'!$AB$50="Baja",'Riesgos Corrup'!$AD$50="Moderado"),CONCATENATE("R48C",'Riesgos Corrup'!$R$50),"")</f>
        <v/>
      </c>
      <c r="L203" s="113" t="str">
        <f>IF(AND('Riesgos Corrup'!$AB$51="Baja",'Riesgos Corrup'!$AD$51="Moderado"),CONCATENATE("R48C",'Riesgos Corrup'!$R$51),"")</f>
        <v/>
      </c>
      <c r="M203" s="102" t="str">
        <f>IF(AND('Riesgos Corrup'!$AB$49="Baja",'Riesgos Corrup'!$AD$49="Moderado"),CONCATENATE("R49C",'Riesgos Corrup'!$R$49),"")</f>
        <v/>
      </c>
      <c r="N203" s="103" t="str">
        <f>IF(AND('Riesgos Corrup'!$AB$50="Baja",'Riesgos Corrup'!$AD$50="Moderado"),CONCATENATE("R48C",'Riesgos Corrup'!$R$50),"")</f>
        <v/>
      </c>
      <c r="O203" s="104" t="str">
        <f>IF(AND('Riesgos Corrup'!$AB$51="Baja",'Riesgos Corrup'!$AD$51="Moderado"),CONCATENATE("R48C",'Riesgos Corrup'!$R$51),"")</f>
        <v/>
      </c>
      <c r="P203" s="102" t="str">
        <f>IF(AND('Riesgos Corrup'!$AB$49="Baja",'Riesgos Corrup'!$AD$49="Moderado"),CONCATENATE("R49C",'Riesgos Corrup'!$R$49),"")</f>
        <v/>
      </c>
      <c r="Q203" s="103" t="str">
        <f>IF(AND('Riesgos Corrup'!$AB$50="Baja",'Riesgos Corrup'!$AD$50="Moderado"),CONCATENATE("R48C",'Riesgos Corrup'!$R$50),"")</f>
        <v/>
      </c>
      <c r="R203" s="104" t="str">
        <f>IF(AND('Riesgos Corrup'!$AB$51="Baja",'Riesgos Corrup'!$AD$51="Moderado"),CONCATENATE("R48C",'Riesgos Corrup'!$R$51),"")</f>
        <v/>
      </c>
      <c r="S203" s="83" t="str">
        <f>IF(AND('Riesgos Corrup'!$AB$49="Baja",'Riesgos Corrup'!$AD$49="Mayor"),CONCATENATE("R49C",'Riesgos Corrup'!$R$49),"")</f>
        <v/>
      </c>
      <c r="T203" s="39" t="str">
        <f>IF(AND('Riesgos Corrup'!$AB$50="Baja",'Riesgos Corrup'!$AD$50="Mayor"),CONCATENATE("R48C",'Riesgos Corrup'!$R$50),"")</f>
        <v/>
      </c>
      <c r="U203" s="84" t="str">
        <f>IF(AND('Riesgos Corrup'!$AB$51="Baja",'Riesgos Corrup'!$AD$51="Mayor"),CONCATENATE("R48C",'Riesgos Corrup'!$R$51),"")</f>
        <v/>
      </c>
      <c r="V203" s="96" t="str">
        <f>IF(AND('Riesgos Corrup'!$AB$49="Baja",'Riesgos Corrup'!$AD$49="Catastrófico"),CONCATENATE("R49C",'Riesgos Corrup'!$R$49),"")</f>
        <v/>
      </c>
      <c r="W203" s="97" t="str">
        <f>IF(AND('Riesgos Corrup'!$AB$50="Baja",'Riesgos Corrup'!$AD$50="Catastrófico"),CONCATENATE("R48C",'Riesgos Corrup'!$R$50),"")</f>
        <v/>
      </c>
      <c r="X203" s="98" t="str">
        <f>IF(AND('Riesgos Corrup'!$AB$51="Baja",'Riesgos Corrup'!$AD$51="Catastrófico"),CONCATENATE("R48C",'Riesgos Corrup'!$R$51),"")</f>
        <v/>
      </c>
      <c r="Y203" s="40"/>
      <c r="Z203" s="266"/>
      <c r="AA203" s="267"/>
      <c r="AB203" s="267"/>
      <c r="AC203" s="267"/>
      <c r="AD203" s="267"/>
      <c r="AE203" s="268"/>
      <c r="AF203" s="40"/>
      <c r="AG203" s="40"/>
      <c r="AH203" s="40"/>
      <c r="AI203" s="40"/>
      <c r="AJ203" s="40"/>
      <c r="AK203" s="40"/>
      <c r="AL203" s="40"/>
      <c r="AM203" s="40"/>
      <c r="AN203" s="40"/>
      <c r="AO203" s="40"/>
      <c r="AP203" s="40"/>
      <c r="AQ203" s="40"/>
      <c r="AR203" s="40"/>
      <c r="AS203" s="40"/>
      <c r="AT203" s="40"/>
      <c r="AU203" s="40"/>
      <c r="AV203" s="40"/>
      <c r="AW203" s="40"/>
      <c r="AX203" s="40"/>
      <c r="AY203" s="40"/>
      <c r="AZ203" s="40"/>
      <c r="BA203" s="40"/>
      <c r="BB203" s="40"/>
      <c r="BC203" s="40"/>
      <c r="BD203" s="40"/>
      <c r="BE203" s="40"/>
      <c r="BF203" s="40"/>
      <c r="BG203" s="40"/>
      <c r="BH203" s="40"/>
      <c r="BI203" s="40"/>
    </row>
    <row r="204" spans="1:65" ht="15" customHeight="1" x14ac:dyDescent="0.35">
      <c r="A204" s="40"/>
      <c r="B204" s="252"/>
      <c r="C204" s="253"/>
      <c r="D204" s="254"/>
      <c r="E204" s="227"/>
      <c r="F204" s="222"/>
      <c r="G204" s="222"/>
      <c r="H204" s="222"/>
      <c r="I204" s="222"/>
      <c r="J204" s="111" t="e">
        <f>IF(AND('Riesgos Corrup'!#REF!="Baja",'Riesgos Corrup'!#REF!="Moderado"),CONCATENATE("R49C",'Riesgos Corrup'!#REF!),"")</f>
        <v>#REF!</v>
      </c>
      <c r="K204" s="112" t="str">
        <f>IF(AND('Riesgos Corrup'!$AB$52="Baja",'Riesgos Corrup'!$AD$52="Moderado"),CONCATENATE("R49C",'Riesgos Corrup'!$R$52),"")</f>
        <v/>
      </c>
      <c r="L204" s="113" t="str">
        <f>IF(AND('Riesgos Corrup'!$AB$53="Baja",'Riesgos Corrup'!$AD$53="Moderado"),CONCATENATE("R49C",'Riesgos Corrup'!$R$53),"")</f>
        <v/>
      </c>
      <c r="M204" s="102" t="e">
        <f>IF(AND('Riesgos Corrup'!#REF!="Baja",'Riesgos Corrup'!#REF!="Moderado"),CONCATENATE("R49C",'Riesgos Corrup'!#REF!),"")</f>
        <v>#REF!</v>
      </c>
      <c r="N204" s="103" t="str">
        <f>IF(AND('Riesgos Corrup'!$AB$52="Baja",'Riesgos Corrup'!$AD$52="Moderado"),CONCATENATE("R49C",'Riesgos Corrup'!$R$52),"")</f>
        <v/>
      </c>
      <c r="O204" s="104" t="str">
        <f>IF(AND('Riesgos Corrup'!$AB$53="Baja",'Riesgos Corrup'!$AD$53="Moderado"),CONCATENATE("R49C",'Riesgos Corrup'!$R$53),"")</f>
        <v/>
      </c>
      <c r="P204" s="102" t="e">
        <f>IF(AND('Riesgos Corrup'!#REF!="Baja",'Riesgos Corrup'!#REF!="Moderado"),CONCATENATE("R49C",'Riesgos Corrup'!#REF!),"")</f>
        <v>#REF!</v>
      </c>
      <c r="Q204" s="103" t="str">
        <f>IF(AND('Riesgos Corrup'!$AB$52="Baja",'Riesgos Corrup'!$AD$52="Moderado"),CONCATENATE("R49C",'Riesgos Corrup'!$R$52),"")</f>
        <v/>
      </c>
      <c r="R204" s="104" t="str">
        <f>IF(AND('Riesgos Corrup'!$AB$53="Baja",'Riesgos Corrup'!$AD$53="Moderado"),CONCATENATE("R49C",'Riesgos Corrup'!$R$53),"")</f>
        <v/>
      </c>
      <c r="S204" s="83" t="e">
        <f>IF(AND('Riesgos Corrup'!#REF!="Baja",'Riesgos Corrup'!#REF!="Mayor"),CONCATENATE("R49C",'Riesgos Corrup'!#REF!),"")</f>
        <v>#REF!</v>
      </c>
      <c r="T204" s="39" t="str">
        <f>IF(AND('Riesgos Corrup'!$AB$52="Baja",'Riesgos Corrup'!$AD$52="Mayor"),CONCATENATE("R49C",'Riesgos Corrup'!$R$52),"")</f>
        <v/>
      </c>
      <c r="U204" s="84" t="str">
        <f>IF(AND('Riesgos Corrup'!$AB$53="Baja",'Riesgos Corrup'!$AD$53="Mayor"),CONCATENATE("R49C",'Riesgos Corrup'!$R$53),"")</f>
        <v/>
      </c>
      <c r="V204" s="96" t="e">
        <f>IF(AND('Riesgos Corrup'!#REF!="Baja",'Riesgos Corrup'!#REF!="Catastrófico"),CONCATENATE("R49C",'Riesgos Corrup'!#REF!),"")</f>
        <v>#REF!</v>
      </c>
      <c r="W204" s="97" t="str">
        <f>IF(AND('Riesgos Corrup'!$AB$52="Baja",'Riesgos Corrup'!$AD$52="Catastrófico"),CONCATENATE("R49C",'Riesgos Corrup'!$R$52),"")</f>
        <v/>
      </c>
      <c r="X204" s="98" t="str">
        <f>IF(AND('Riesgos Corrup'!$AB$53="Baja",'Riesgos Corrup'!$AD$53="Catastrófico"),CONCATENATE("R49C",'Riesgos Corrup'!$R$53),"")</f>
        <v/>
      </c>
      <c r="Y204" s="40"/>
      <c r="Z204" s="266"/>
      <c r="AA204" s="267"/>
      <c r="AB204" s="267"/>
      <c r="AC204" s="267"/>
      <c r="AD204" s="267"/>
      <c r="AE204" s="268"/>
      <c r="AF204" s="40"/>
      <c r="AG204" s="40"/>
      <c r="AH204" s="40"/>
      <c r="AI204" s="40"/>
      <c r="AJ204" s="40"/>
      <c r="AK204" s="40"/>
      <c r="AL204" s="40"/>
      <c r="AM204" s="40"/>
      <c r="AN204" s="40"/>
      <c r="AO204" s="40"/>
      <c r="AP204" s="40"/>
      <c r="AQ204" s="40"/>
      <c r="AR204" s="40"/>
      <c r="AS204" s="40"/>
      <c r="AT204" s="40"/>
      <c r="AU204" s="40"/>
      <c r="AV204" s="40"/>
      <c r="AW204" s="40"/>
      <c r="AX204" s="40"/>
      <c r="AY204" s="40"/>
      <c r="AZ204" s="40"/>
      <c r="BA204" s="40"/>
      <c r="BB204" s="40"/>
      <c r="BC204" s="40"/>
      <c r="BD204" s="40"/>
      <c r="BE204" s="40"/>
      <c r="BF204" s="40"/>
      <c r="BG204" s="40"/>
      <c r="BH204" s="40"/>
      <c r="BI204" s="40"/>
    </row>
    <row r="205" spans="1:65" ht="15" customHeight="1" thickBot="1" x14ac:dyDescent="0.4">
      <c r="A205" s="40"/>
      <c r="B205" s="252"/>
      <c r="C205" s="253"/>
      <c r="D205" s="254"/>
      <c r="E205" s="227"/>
      <c r="F205" s="222"/>
      <c r="G205" s="222"/>
      <c r="H205" s="222"/>
      <c r="I205" s="222"/>
      <c r="J205" s="114" t="str">
        <f>IF(AND('Riesgos Corrup'!$AB$54="Baja",'Riesgos Corrup'!$AD$54="Moderado"),CONCATENATE("R50C",'Riesgos Corrup'!$R$54),"")</f>
        <v/>
      </c>
      <c r="K205" s="115" t="str">
        <f>IF(AND('Riesgos Corrup'!$AB$55="Baja",'Riesgos Corrup'!$AD$55="Moderado"),CONCATENATE("R50C",'Riesgos Corrup'!$R$55),"")</f>
        <v/>
      </c>
      <c r="L205" s="116" t="str">
        <f>IF(AND('Riesgos Corrup'!$AB$56="Baja",'Riesgos Corrup'!$AD$56="Moderado"),CONCATENATE("R50C",'Riesgos Corrup'!$R$56),"")</f>
        <v/>
      </c>
      <c r="M205" s="102" t="str">
        <f>IF(AND('Riesgos Corrup'!$AB$54="Baja",'Riesgos Corrup'!$AD$54="Moderado"),CONCATENATE("R50C",'Riesgos Corrup'!$R$54),"")</f>
        <v/>
      </c>
      <c r="N205" s="103" t="str">
        <f>IF(AND('Riesgos Corrup'!$AB$55="Baja",'Riesgos Corrup'!$AD$55="Moderado"),CONCATENATE("R50C",'Riesgos Corrup'!$R$55),"")</f>
        <v/>
      </c>
      <c r="O205" s="104" t="str">
        <f>IF(AND('Riesgos Corrup'!$AB$56="Baja",'Riesgos Corrup'!$AD$56="Moderado"),CONCATENATE("R50C",'Riesgos Corrup'!$R$56),"")</f>
        <v/>
      </c>
      <c r="P205" s="102" t="str">
        <f>IF(AND('Riesgos Corrup'!$AB$54="Baja",'Riesgos Corrup'!$AD$54="Moderado"),CONCATENATE("R50C",'Riesgos Corrup'!$R$54),"")</f>
        <v/>
      </c>
      <c r="Q205" s="103" t="str">
        <f>IF(AND('Riesgos Corrup'!$AB$55="Baja",'Riesgos Corrup'!$AD$55="Moderado"),CONCATENATE("R50C",'Riesgos Corrup'!$R$55),"")</f>
        <v/>
      </c>
      <c r="R205" s="104" t="str">
        <f>IF(AND('Riesgos Corrup'!$AB$56="Baja",'Riesgos Corrup'!$AD$56="Moderado"),CONCATENATE("R50C",'Riesgos Corrup'!$R$56),"")</f>
        <v/>
      </c>
      <c r="S205" s="83" t="str">
        <f>IF(AND('Riesgos Corrup'!$AB$54="Baja",'Riesgos Corrup'!$AD$54="Mayor"),CONCATENATE("R50C",'Riesgos Corrup'!$R$54),"")</f>
        <v/>
      </c>
      <c r="T205" s="39" t="str">
        <f>IF(AND('Riesgos Corrup'!$AB$55="Baja",'Riesgos Corrup'!$AD$55="Mayor"),CONCATENATE("R50C",'Riesgos Corrup'!$R$55),"")</f>
        <v/>
      </c>
      <c r="U205" s="84" t="str">
        <f>IF(AND('Riesgos Corrup'!$AB$56="Baja",'Riesgos Corrup'!$AD$56="Mayor"),CONCATENATE("R50C",'Riesgos Corrup'!$R$56),"")</f>
        <v/>
      </c>
      <c r="V205" s="96" t="str">
        <f>IF(AND('Riesgos Corrup'!$AB$54="Baja",'Riesgos Corrup'!$AD$54="Catastrófico"),CONCATENATE("R50C",'Riesgos Corrup'!$R$54),"")</f>
        <v/>
      </c>
      <c r="W205" s="97" t="str">
        <f>IF(AND('Riesgos Corrup'!$AB$55="Baja",'Riesgos Corrup'!$AD$55="Catastrófico"),CONCATENATE("R50C",'Riesgos Corrup'!$R$55),"")</f>
        <v/>
      </c>
      <c r="X205" s="98" t="str">
        <f>IF(AND('Riesgos Corrup'!$AB$56="Baja",'Riesgos Corrup'!$AD$56="Catastrófico"),CONCATENATE("R50C",'Riesgos Corrup'!$R$56),"")</f>
        <v/>
      </c>
      <c r="Y205" s="40"/>
      <c r="Z205" s="266"/>
      <c r="AA205" s="267"/>
      <c r="AB205" s="267"/>
      <c r="AC205" s="267"/>
      <c r="AD205" s="267"/>
      <c r="AE205" s="268"/>
      <c r="AF205" s="40"/>
      <c r="AG205" s="40"/>
      <c r="AH205" s="40"/>
      <c r="AI205" s="40"/>
      <c r="AJ205" s="40"/>
      <c r="AK205" s="40"/>
      <c r="AL205" s="40"/>
      <c r="AM205" s="40"/>
      <c r="AN205" s="40"/>
      <c r="AO205" s="40"/>
      <c r="AP205" s="40"/>
      <c r="AQ205" s="40"/>
      <c r="AR205" s="40"/>
      <c r="AS205" s="40"/>
      <c r="AT205" s="40"/>
      <c r="AU205" s="40"/>
      <c r="AV205" s="40"/>
      <c r="AW205" s="40"/>
      <c r="AX205" s="40"/>
      <c r="AY205" s="40"/>
      <c r="AZ205" s="40"/>
      <c r="BA205" s="40"/>
      <c r="BB205" s="40"/>
      <c r="BC205" s="40"/>
      <c r="BD205" s="40"/>
      <c r="BE205" s="40"/>
      <c r="BF205" s="40"/>
      <c r="BG205" s="40"/>
      <c r="BH205" s="40"/>
      <c r="BI205" s="40"/>
    </row>
    <row r="206" spans="1:65" ht="16.5" customHeight="1" x14ac:dyDescent="0.35">
      <c r="A206" s="40"/>
      <c r="B206" s="252"/>
      <c r="C206" s="253"/>
      <c r="D206" s="254"/>
      <c r="E206" s="238" t="s">
        <v>104</v>
      </c>
      <c r="F206" s="239"/>
      <c r="G206" s="239"/>
      <c r="H206" s="239"/>
      <c r="I206" s="258"/>
      <c r="J206" s="108" t="str">
        <f ca="1">IF(AND('Riesgos Corrup'!$AB$7="Muy Baja",'Riesgos Corrup'!$AD$7="Moderado"),CONCATENATE("R1C",'Riesgos Corrup'!$R$7),"")</f>
        <v/>
      </c>
      <c r="K206" s="109" t="str">
        <f>IF(AND('Riesgos Corrup'!$AB$8="Muy Baja",'Riesgos Corrup'!$AD$8="Moderado"),CONCATENATE("R1C",'Riesgos Corrup'!$R$8),"")</f>
        <v/>
      </c>
      <c r="L206" s="110" t="str">
        <f>IF(AND('Riesgos Corrup'!$AB$9="Muy Baja",'Riesgos Corrup'!$AD$9="Moderado"),CONCATENATE("R1C",'Riesgos Corrup'!$R$9),"")</f>
        <v/>
      </c>
      <c r="M206" s="108" t="str">
        <f ca="1">IF(AND('Riesgos Corrup'!$AB$7="Muy Baja",'Riesgos Corrup'!$AD$7="Moderado"),CONCATENATE("R1C",'Riesgos Corrup'!$R$7),"")</f>
        <v/>
      </c>
      <c r="N206" s="109" t="str">
        <f>IF(AND('Riesgos Corrup'!$AB$8="Muy Baja",'Riesgos Corrup'!$AD$8="Moderado"),CONCATENATE("R1C",'Riesgos Corrup'!$R$8),"")</f>
        <v/>
      </c>
      <c r="O206" s="110" t="str">
        <f>IF(AND('Riesgos Corrup'!$AB$9="Muy Baja",'Riesgos Corrup'!$AD$9="Moderado"),CONCATENATE("R1C",'Riesgos Corrup'!$R$9),"")</f>
        <v/>
      </c>
      <c r="P206" s="99" t="str">
        <f ca="1">IF(AND('Riesgos Corrup'!$AB$7="Muy Baja",'Riesgos Corrup'!$AD$7="Moderado"),CONCATENATE("R1C",'Riesgos Corrup'!$R$7),"")</f>
        <v/>
      </c>
      <c r="Q206" s="100" t="str">
        <f>IF(AND('Riesgos Corrup'!$AB$8="Muy Baja",'Riesgos Corrup'!$AD$8="Moderado"),CONCATENATE("R1C",'Riesgos Corrup'!$R$8),"")</f>
        <v/>
      </c>
      <c r="R206" s="101" t="str">
        <f>IF(AND('Riesgos Corrup'!$AB$9="Muy Baja",'Riesgos Corrup'!$AD$9="Moderado"),CONCATENATE("R1C",'Riesgos Corrup'!$R$9),"")</f>
        <v/>
      </c>
      <c r="S206" s="80" t="str">
        <f ca="1">IF(AND('Riesgos Corrup'!$AB$7="Muy Baja",'Riesgos Corrup'!$AD$7="Mayor"),CONCATENATE("R1C",'Riesgos Corrup'!$R$7),"")</f>
        <v/>
      </c>
      <c r="T206" s="81" t="str">
        <f>IF(AND('Riesgos Corrup'!$AB$8="Muy Baja",'Riesgos Corrup'!$AD$8="Mayor"),CONCATENATE("R1C",'Riesgos Corrup'!$R$8),"")</f>
        <v/>
      </c>
      <c r="U206" s="82" t="str">
        <f>IF(AND('Riesgos Corrup'!$AB$9="Muy Baja",'Riesgos Corrup'!$AD$9="Mayor"),CONCATENATE("R1C",'Riesgos Corrup'!$R$9),"")</f>
        <v/>
      </c>
      <c r="V206" s="93" t="str">
        <f ca="1">IF(AND('Riesgos Corrup'!$AB$7="Muy Baja",'Riesgos Corrup'!$AD$7="Catastrófico"),CONCATENATE("R1C",'Riesgos Corrup'!$R$7),"")</f>
        <v/>
      </c>
      <c r="W206" s="94" t="str">
        <f>IF(AND('Riesgos Corrup'!$AB$8="Muy Baja",'Riesgos Corrup'!$AD$8="Catastrófico"),CONCATENATE("R1C",'Riesgos Corrup'!$R$8),"")</f>
        <v/>
      </c>
      <c r="X206" s="95" t="str">
        <f>IF(AND('Riesgos Corrup'!$AB$9="Muy Baja",'Riesgos Corrup'!$AD$9="Catastrófico"),CONCATENATE("R1C",'Riesgos Corrup'!$R$9),"")</f>
        <v/>
      </c>
      <c r="Y206" s="40"/>
      <c r="Z206" s="40"/>
      <c r="AA206" s="40"/>
      <c r="AB206" s="40"/>
      <c r="AC206" s="40"/>
      <c r="AD206" s="40"/>
      <c r="AE206" s="40"/>
      <c r="AF206" s="40"/>
      <c r="AG206" s="40"/>
      <c r="AH206" s="40"/>
      <c r="AI206" s="40"/>
      <c r="AJ206" s="40"/>
      <c r="AK206" s="40"/>
      <c r="AL206" s="40"/>
      <c r="AM206" s="40"/>
      <c r="AN206" s="40"/>
      <c r="AO206" s="40"/>
      <c r="AP206" s="40"/>
      <c r="AQ206" s="40"/>
      <c r="AR206" s="40"/>
      <c r="AS206" s="40"/>
      <c r="AT206" s="40"/>
      <c r="AU206" s="40"/>
      <c r="AV206" s="40"/>
      <c r="AW206" s="40"/>
      <c r="AX206" s="40"/>
      <c r="AY206" s="40"/>
      <c r="AZ206" s="40"/>
      <c r="BA206" s="40"/>
      <c r="BB206" s="40"/>
      <c r="BC206" s="40"/>
      <c r="BD206" s="40"/>
      <c r="BE206" s="40"/>
      <c r="BF206" s="40"/>
      <c r="BG206" s="40"/>
      <c r="BH206" s="40"/>
      <c r="BI206" s="40"/>
      <c r="BJ206" s="40"/>
      <c r="BK206" s="40"/>
      <c r="BL206" s="40"/>
      <c r="BM206" s="40"/>
    </row>
    <row r="207" spans="1:65" ht="15.5" x14ac:dyDescent="0.35">
      <c r="A207" s="40"/>
      <c r="B207" s="252"/>
      <c r="C207" s="253"/>
      <c r="D207" s="254"/>
      <c r="E207" s="226"/>
      <c r="F207" s="222"/>
      <c r="G207" s="222"/>
      <c r="H207" s="222"/>
      <c r="I207" s="259"/>
      <c r="J207" s="111" t="e">
        <f>IF(AND('Riesgos Corrup'!#REF!="Muy Baja",'Riesgos Corrup'!#REF!="Moderado"),CONCATENATE("R2C",'Riesgos Corrup'!#REF!),"")</f>
        <v>#REF!</v>
      </c>
      <c r="K207" s="112" t="e">
        <f>IF(AND('Riesgos Corrup'!#REF!="Muy Baja",'Riesgos Corrup'!#REF!="Moderado"),CONCATENATE("R2C",'Riesgos Corrup'!#REF!),"")</f>
        <v>#REF!</v>
      </c>
      <c r="L207" s="113" t="e">
        <f>IF(AND('Riesgos Corrup'!#REF!="Muy Baja",'Riesgos Corrup'!#REF!="Moderado"),CONCATENATE("R2C",'Riesgos Corrup'!#REF!),"")</f>
        <v>#REF!</v>
      </c>
      <c r="M207" s="111" t="e">
        <f>IF(AND('Riesgos Corrup'!#REF!="Muy Baja",'Riesgos Corrup'!#REF!="Moderado"),CONCATENATE("R2C",'Riesgos Corrup'!#REF!),"")</f>
        <v>#REF!</v>
      </c>
      <c r="N207" s="112" t="e">
        <f>IF(AND('Riesgos Corrup'!#REF!="Muy Baja",'Riesgos Corrup'!#REF!="Moderado"),CONCATENATE("R2C",'Riesgos Corrup'!#REF!),"")</f>
        <v>#REF!</v>
      </c>
      <c r="O207" s="113" t="e">
        <f>IF(AND('Riesgos Corrup'!#REF!="Muy Baja",'Riesgos Corrup'!#REF!="Moderado"),CONCATENATE("R2C",'Riesgos Corrup'!#REF!),"")</f>
        <v>#REF!</v>
      </c>
      <c r="P207" s="102" t="e">
        <f>IF(AND('Riesgos Corrup'!#REF!="Muy Baja",'Riesgos Corrup'!#REF!="Moderado"),CONCATENATE("R2C",'Riesgos Corrup'!#REF!),"")</f>
        <v>#REF!</v>
      </c>
      <c r="Q207" s="103" t="e">
        <f>IF(AND('Riesgos Corrup'!#REF!="Muy Baja",'Riesgos Corrup'!#REF!="Moderado"),CONCATENATE("R2C",'Riesgos Corrup'!#REF!),"")</f>
        <v>#REF!</v>
      </c>
      <c r="R207" s="104" t="e">
        <f>IF(AND('Riesgos Corrup'!#REF!="Muy Baja",'Riesgos Corrup'!#REF!="Moderado"),CONCATENATE("R2C",'Riesgos Corrup'!#REF!),"")</f>
        <v>#REF!</v>
      </c>
      <c r="S207" s="83" t="e">
        <f>IF(AND('Riesgos Corrup'!#REF!="Muy Baja",'Riesgos Corrup'!#REF!="Mayor"),CONCATENATE("R2C",'Riesgos Corrup'!#REF!),"")</f>
        <v>#REF!</v>
      </c>
      <c r="T207" s="39" t="e">
        <f>IF(AND('Riesgos Corrup'!#REF!="Muy Baja",'Riesgos Corrup'!#REF!="Mayor"),CONCATENATE("R2C",'Riesgos Corrup'!#REF!),"")</f>
        <v>#REF!</v>
      </c>
      <c r="U207" s="84" t="e">
        <f>IF(AND('Riesgos Corrup'!#REF!="Muy Baja",'Riesgos Corrup'!#REF!="Mayor"),CONCATENATE("R2C",'Riesgos Corrup'!#REF!),"")</f>
        <v>#REF!</v>
      </c>
      <c r="V207" s="96" t="e">
        <f>IF(AND('Riesgos Corrup'!#REF!="Muy Baja",'Riesgos Corrup'!#REF!="Catastrófico"),CONCATENATE("R2C",'Riesgos Corrup'!#REF!),"")</f>
        <v>#REF!</v>
      </c>
      <c r="W207" s="97" t="e">
        <f>IF(AND('Riesgos Corrup'!#REF!="Muy Baja",'Riesgos Corrup'!#REF!="Catastrófico"),CONCATENATE("R2C",'Riesgos Corrup'!#REF!),"")</f>
        <v>#REF!</v>
      </c>
      <c r="X207" s="98" t="e">
        <f>IF(AND('Riesgos Corrup'!#REF!="Muy Baja",'Riesgos Corrup'!#REF!="Catastrófico"),CONCATENATE("R2C",'Riesgos Corrup'!#REF!),"")</f>
        <v>#REF!</v>
      </c>
      <c r="Y207" s="40"/>
      <c r="Z207" s="40"/>
      <c r="AA207" s="40"/>
      <c r="AB207" s="40"/>
      <c r="AC207" s="40"/>
      <c r="AD207" s="40"/>
      <c r="AE207" s="40"/>
      <c r="AF207" s="40"/>
      <c r="AG207" s="40"/>
      <c r="AH207" s="40"/>
      <c r="AI207" s="40"/>
      <c r="AJ207" s="40"/>
      <c r="AK207" s="40"/>
      <c r="AL207" s="40"/>
      <c r="AM207" s="40"/>
      <c r="AN207" s="40"/>
      <c r="AO207" s="40"/>
      <c r="AP207" s="40"/>
      <c r="AQ207" s="40"/>
      <c r="AR207" s="40"/>
      <c r="AS207" s="40"/>
      <c r="AT207" s="40"/>
      <c r="AU207" s="40"/>
      <c r="AV207" s="40"/>
      <c r="AW207" s="40"/>
      <c r="AX207" s="40"/>
      <c r="AY207" s="40"/>
      <c r="AZ207" s="40"/>
      <c r="BA207" s="40"/>
      <c r="BB207" s="40"/>
      <c r="BC207" s="40"/>
      <c r="BD207" s="40"/>
      <c r="BE207" s="40"/>
      <c r="BF207" s="40"/>
      <c r="BG207" s="40"/>
      <c r="BH207" s="40"/>
      <c r="BI207" s="40"/>
      <c r="BJ207" s="40"/>
      <c r="BK207" s="40"/>
      <c r="BL207" s="40"/>
      <c r="BM207" s="40"/>
    </row>
    <row r="208" spans="1:65" ht="15.5" x14ac:dyDescent="0.35">
      <c r="A208" s="40"/>
      <c r="B208" s="252"/>
      <c r="C208" s="253"/>
      <c r="D208" s="254"/>
      <c r="E208" s="226"/>
      <c r="F208" s="222"/>
      <c r="G208" s="222"/>
      <c r="H208" s="222"/>
      <c r="I208" s="259"/>
      <c r="J208" s="111" t="e">
        <f>IF(AND('Riesgos Corrup'!#REF!="Muy Baja",'Riesgos Corrup'!#REF!="Moderado"),CONCATENATE("R3C",'Riesgos Corrup'!#REF!),"")</f>
        <v>#REF!</v>
      </c>
      <c r="K208" s="112" t="e">
        <f>IF(AND('Riesgos Corrup'!#REF!="Muy Baja",'Riesgos Corrup'!#REF!="Moderado"),CONCATENATE("R3C",'Riesgos Corrup'!#REF!),"")</f>
        <v>#REF!</v>
      </c>
      <c r="L208" s="113" t="e">
        <f>IF(AND('Riesgos Corrup'!#REF!="Muy Baja",'Riesgos Corrup'!#REF!="Moderado"),CONCATENATE("R3C",'Riesgos Corrup'!#REF!),"")</f>
        <v>#REF!</v>
      </c>
      <c r="M208" s="111" t="e">
        <f>IF(AND('Riesgos Corrup'!#REF!="Muy Baja",'Riesgos Corrup'!#REF!="Moderado"),CONCATENATE("R3C",'Riesgos Corrup'!#REF!),"")</f>
        <v>#REF!</v>
      </c>
      <c r="N208" s="112" t="e">
        <f>IF(AND('Riesgos Corrup'!#REF!="Muy Baja",'Riesgos Corrup'!#REF!="Moderado"),CONCATENATE("R3C",'Riesgos Corrup'!#REF!),"")</f>
        <v>#REF!</v>
      </c>
      <c r="O208" s="113" t="e">
        <f>IF(AND('Riesgos Corrup'!#REF!="Muy Baja",'Riesgos Corrup'!#REF!="Moderado"),CONCATENATE("R3C",'Riesgos Corrup'!#REF!),"")</f>
        <v>#REF!</v>
      </c>
      <c r="P208" s="102" t="e">
        <f>IF(AND('Riesgos Corrup'!#REF!="Muy Baja",'Riesgos Corrup'!#REF!="Moderado"),CONCATENATE("R3C",'Riesgos Corrup'!#REF!),"")</f>
        <v>#REF!</v>
      </c>
      <c r="Q208" s="103" t="e">
        <f>IF(AND('Riesgos Corrup'!#REF!="Muy Baja",'Riesgos Corrup'!#REF!="Moderado"),CONCATENATE("R3C",'Riesgos Corrup'!#REF!),"")</f>
        <v>#REF!</v>
      </c>
      <c r="R208" s="104" t="e">
        <f>IF(AND('Riesgos Corrup'!#REF!="Muy Baja",'Riesgos Corrup'!#REF!="Moderado"),CONCATENATE("R3C",'Riesgos Corrup'!#REF!),"")</f>
        <v>#REF!</v>
      </c>
      <c r="S208" s="83" t="e">
        <f>IF(AND('Riesgos Corrup'!#REF!="Muy Baja",'Riesgos Corrup'!#REF!="Mayor"),CONCATENATE("R3C",'Riesgos Corrup'!#REF!),"")</f>
        <v>#REF!</v>
      </c>
      <c r="T208" s="39" t="e">
        <f>IF(AND('Riesgos Corrup'!#REF!="Muy Baja",'Riesgos Corrup'!#REF!="Mayor"),CONCATENATE("R3C",'Riesgos Corrup'!#REF!),"")</f>
        <v>#REF!</v>
      </c>
      <c r="U208" s="84" t="e">
        <f>IF(AND('Riesgos Corrup'!#REF!="Muy Baja",'Riesgos Corrup'!#REF!="Mayor"),CONCATENATE("R3C",'Riesgos Corrup'!#REF!),"")</f>
        <v>#REF!</v>
      </c>
      <c r="V208" s="96" t="e">
        <f>IF(AND('Riesgos Corrup'!#REF!="Muy Baja",'Riesgos Corrup'!#REF!="Catastrófico"),CONCATENATE("R3C",'Riesgos Corrup'!#REF!),"")</f>
        <v>#REF!</v>
      </c>
      <c r="W208" s="97" t="e">
        <f>IF(AND('Riesgos Corrup'!#REF!="Muy Baja",'Riesgos Corrup'!#REF!="Catastrófico"),CONCATENATE("R3C",'Riesgos Corrup'!#REF!),"")</f>
        <v>#REF!</v>
      </c>
      <c r="X208" s="98" t="e">
        <f>IF(AND('Riesgos Corrup'!#REF!="Muy Baja",'Riesgos Corrup'!#REF!="Catastrófico"),CONCATENATE("R3C",'Riesgos Corrup'!#REF!),"")</f>
        <v>#REF!</v>
      </c>
      <c r="Y208" s="40"/>
      <c r="Z208" s="40"/>
      <c r="AA208" s="40"/>
      <c r="AB208" s="40"/>
      <c r="AC208" s="40"/>
      <c r="AD208" s="40"/>
      <c r="AE208" s="40"/>
      <c r="AF208" s="40"/>
      <c r="AG208" s="40"/>
      <c r="AH208" s="40"/>
      <c r="AI208" s="40"/>
      <c r="AJ208" s="40"/>
      <c r="AK208" s="40"/>
      <c r="AL208" s="40"/>
      <c r="AM208" s="40"/>
      <c r="AN208" s="40"/>
      <c r="AO208" s="40"/>
      <c r="AP208" s="40"/>
      <c r="AQ208" s="40"/>
      <c r="AR208" s="40"/>
      <c r="AS208" s="40"/>
      <c r="AT208" s="40"/>
      <c r="AU208" s="40"/>
      <c r="AV208" s="40"/>
      <c r="AW208" s="40"/>
      <c r="AX208" s="40"/>
      <c r="AY208" s="40"/>
      <c r="AZ208" s="40"/>
      <c r="BA208" s="40"/>
      <c r="BB208" s="40"/>
      <c r="BC208" s="40"/>
      <c r="BD208" s="40"/>
      <c r="BE208" s="40"/>
      <c r="BF208" s="40"/>
      <c r="BG208" s="40"/>
      <c r="BH208" s="40"/>
      <c r="BI208" s="40"/>
      <c r="BJ208" s="40"/>
      <c r="BK208" s="40"/>
      <c r="BL208" s="40"/>
      <c r="BM208" s="40"/>
    </row>
    <row r="209" spans="1:65" ht="15.5" x14ac:dyDescent="0.35">
      <c r="A209" s="40"/>
      <c r="B209" s="252"/>
      <c r="C209" s="253"/>
      <c r="D209" s="254"/>
      <c r="E209" s="226"/>
      <c r="F209" s="222"/>
      <c r="G209" s="222"/>
      <c r="H209" s="222"/>
      <c r="I209" s="259"/>
      <c r="J209" s="111" t="str">
        <f ca="1">IF(AND('Riesgos Corrup'!$AB$10="Muy Baja",'Riesgos Corrup'!$AD$10="Moderado"),CONCATENATE("R4C",'Riesgos Corrup'!$R$10),"")</f>
        <v>R4C1</v>
      </c>
      <c r="K209" s="112" t="str">
        <f>IF(AND('Riesgos Corrup'!$AB$11="Muy Baja",'Riesgos Corrup'!$AD$11="Moderado"),CONCATENATE("R4C",'Riesgos Corrup'!$R$11),"")</f>
        <v/>
      </c>
      <c r="L209" s="113" t="str">
        <f>IF(AND('Riesgos Corrup'!$AB$12="Muy Baja",'Riesgos Corrup'!$AD$12="Moderado"),CONCATENATE("R4C",'Riesgos Corrup'!$R$12),"")</f>
        <v/>
      </c>
      <c r="M209" s="111" t="str">
        <f ca="1">IF(AND('Riesgos Corrup'!$AB$10="Muy Baja",'Riesgos Corrup'!$AD$10="Moderado"),CONCATENATE("R4C",'Riesgos Corrup'!$R$10),"")</f>
        <v>R4C1</v>
      </c>
      <c r="N209" s="112" t="str">
        <f>IF(AND('Riesgos Corrup'!$AB$11="Muy Baja",'Riesgos Corrup'!$AD$11="Moderado"),CONCATENATE("R4C",'Riesgos Corrup'!$R$11),"")</f>
        <v/>
      </c>
      <c r="O209" s="113" t="str">
        <f>IF(AND('Riesgos Corrup'!$AB$12="Muy Baja",'Riesgos Corrup'!$AD$12="Moderado"),CONCATENATE("R4C",'Riesgos Corrup'!$R$12),"")</f>
        <v/>
      </c>
      <c r="P209" s="102" t="str">
        <f ca="1">IF(AND('Riesgos Corrup'!$AB$10="Muy Baja",'Riesgos Corrup'!$AD$10="Moderado"),CONCATENATE("R4C",'Riesgos Corrup'!$R$10),"")</f>
        <v>R4C1</v>
      </c>
      <c r="Q209" s="103" t="str">
        <f>IF(AND('Riesgos Corrup'!$AB$11="Muy Baja",'Riesgos Corrup'!$AD$11="Moderado"),CONCATENATE("R4C",'Riesgos Corrup'!$R$11),"")</f>
        <v/>
      </c>
      <c r="R209" s="104" t="str">
        <f>IF(AND('Riesgos Corrup'!$AB$12="Muy Baja",'Riesgos Corrup'!$AD$12="Moderado"),CONCATENATE("R4C",'Riesgos Corrup'!$R$12),"")</f>
        <v/>
      </c>
      <c r="S209" s="83" t="str">
        <f ca="1">IF(AND('Riesgos Corrup'!$AB$10="Muy Baja",'Riesgos Corrup'!$AD$10="Mayor"),CONCATENATE("R4C",'Riesgos Corrup'!$R$10),"")</f>
        <v/>
      </c>
      <c r="T209" s="39" t="str">
        <f>IF(AND('Riesgos Corrup'!$AB$11="Muy Baja",'Riesgos Corrup'!$AD$11="Mayor"),CONCATENATE("R4C",'Riesgos Corrup'!$R$11),"")</f>
        <v/>
      </c>
      <c r="U209" s="84" t="str">
        <f>IF(AND('Riesgos Corrup'!$AB$12="Muy Baja",'Riesgos Corrup'!$AD$12="Mayor"),CONCATENATE("R4C",'Riesgos Corrup'!$R$12),"")</f>
        <v/>
      </c>
      <c r="V209" s="96" t="str">
        <f ca="1">IF(AND('Riesgos Corrup'!$AB$10="Muy Baja",'Riesgos Corrup'!$AD$10="Catastrófico"),CONCATENATE("R4C",'Riesgos Corrup'!$R$10),"")</f>
        <v/>
      </c>
      <c r="W209" s="97" t="str">
        <f>IF(AND('Riesgos Corrup'!$AB$11="Muy Baja",'Riesgos Corrup'!$AD$11="Catastrófico"),CONCATENATE("R4C",'Riesgos Corrup'!$R$11),"")</f>
        <v/>
      </c>
      <c r="X209" s="98" t="str">
        <f>IF(AND('Riesgos Corrup'!$AB$12="Muy Baja",'Riesgos Corrup'!$AD$12="Catastrófico"),CONCATENATE("R4C",'Riesgos Corrup'!$R$12),"")</f>
        <v/>
      </c>
      <c r="Y209" s="40"/>
      <c r="Z209" s="40"/>
      <c r="AA209" s="40"/>
      <c r="AB209" s="40"/>
      <c r="AC209" s="40"/>
      <c r="AD209" s="40"/>
      <c r="AE209" s="40"/>
      <c r="AF209" s="40"/>
      <c r="AG209" s="40"/>
      <c r="AH209" s="40"/>
      <c r="AI209" s="40"/>
      <c r="AJ209" s="40"/>
      <c r="AK209" s="40"/>
      <c r="AL209" s="40"/>
      <c r="AM209" s="40"/>
      <c r="AN209" s="40"/>
      <c r="AO209" s="40"/>
      <c r="AP209" s="40"/>
      <c r="AQ209" s="40"/>
      <c r="AR209" s="40"/>
      <c r="AS209" s="40"/>
      <c r="AT209" s="40"/>
      <c r="AU209" s="40"/>
      <c r="AV209" s="40"/>
      <c r="AW209" s="40"/>
      <c r="AX209" s="40"/>
      <c r="AY209" s="40"/>
      <c r="AZ209" s="40"/>
      <c r="BA209" s="40"/>
      <c r="BB209" s="40"/>
      <c r="BC209" s="40"/>
      <c r="BD209" s="40"/>
      <c r="BE209" s="40"/>
      <c r="BF209" s="40"/>
      <c r="BG209" s="40"/>
      <c r="BH209" s="40"/>
      <c r="BI209" s="40"/>
      <c r="BJ209" s="40"/>
      <c r="BK209" s="40"/>
      <c r="BL209" s="40"/>
      <c r="BM209" s="40"/>
    </row>
    <row r="210" spans="1:65" ht="15.5" x14ac:dyDescent="0.35">
      <c r="A210" s="40"/>
      <c r="B210" s="252"/>
      <c r="C210" s="253"/>
      <c r="D210" s="254"/>
      <c r="E210" s="226"/>
      <c r="F210" s="222"/>
      <c r="G210" s="222"/>
      <c r="H210" s="222"/>
      <c r="I210" s="259"/>
      <c r="J210" s="111" t="e">
        <f>IF(AND('Riesgos Corrup'!#REF!="Muy Baja",'Riesgos Corrup'!#REF!="Moderado"),CONCATENATE("R5C",'Riesgos Corrup'!#REF!),"")</f>
        <v>#REF!</v>
      </c>
      <c r="K210" s="112" t="e">
        <f>IF(AND('Riesgos Corrup'!#REF!="Muy Baja",'Riesgos Corrup'!#REF!="Moderado"),CONCATENATE("R5C",'Riesgos Corrup'!#REF!),"")</f>
        <v>#REF!</v>
      </c>
      <c r="L210" s="113" t="e">
        <f>IF(AND('Riesgos Corrup'!#REF!="Muy Baja",'Riesgos Corrup'!#REF!="Moderado"),CONCATENATE("R5C",'Riesgos Corrup'!#REF!),"")</f>
        <v>#REF!</v>
      </c>
      <c r="M210" s="111" t="e">
        <f>IF(AND('Riesgos Corrup'!#REF!="Muy Baja",'Riesgos Corrup'!#REF!="Moderado"),CONCATENATE("R5C",'Riesgos Corrup'!#REF!),"")</f>
        <v>#REF!</v>
      </c>
      <c r="N210" s="112" t="e">
        <f>IF(AND('Riesgos Corrup'!#REF!="Muy Baja",'Riesgos Corrup'!#REF!="Moderado"),CONCATENATE("R5C",'Riesgos Corrup'!#REF!),"")</f>
        <v>#REF!</v>
      </c>
      <c r="O210" s="113" t="e">
        <f>IF(AND('Riesgos Corrup'!#REF!="Muy Baja",'Riesgos Corrup'!#REF!="Moderado"),CONCATENATE("R5C",'Riesgos Corrup'!#REF!),"")</f>
        <v>#REF!</v>
      </c>
      <c r="P210" s="102" t="e">
        <f>IF(AND('Riesgos Corrup'!#REF!="Muy Baja",'Riesgos Corrup'!#REF!="Moderado"),CONCATENATE("R5C",'Riesgos Corrup'!#REF!),"")</f>
        <v>#REF!</v>
      </c>
      <c r="Q210" s="103" t="e">
        <f>IF(AND('Riesgos Corrup'!#REF!="Muy Baja",'Riesgos Corrup'!#REF!="Moderado"),CONCATENATE("R5C",'Riesgos Corrup'!#REF!),"")</f>
        <v>#REF!</v>
      </c>
      <c r="R210" s="104" t="e">
        <f>IF(AND('Riesgos Corrup'!#REF!="Muy Baja",'Riesgos Corrup'!#REF!="Moderado"),CONCATENATE("R5C",'Riesgos Corrup'!#REF!),"")</f>
        <v>#REF!</v>
      </c>
      <c r="S210" s="83" t="e">
        <f>IF(AND('Riesgos Corrup'!#REF!="Muy Baja",'Riesgos Corrup'!#REF!="Mayor"),CONCATENATE("R5C",'Riesgos Corrup'!#REF!),"")</f>
        <v>#REF!</v>
      </c>
      <c r="T210" s="39" t="e">
        <f>IF(AND('Riesgos Corrup'!#REF!="Muy Baja",'Riesgos Corrup'!#REF!="Mayor"),CONCATENATE("R5C",'Riesgos Corrup'!#REF!),"")</f>
        <v>#REF!</v>
      </c>
      <c r="U210" s="84" t="e">
        <f>IF(AND('Riesgos Corrup'!#REF!="Muy Baja",'Riesgos Corrup'!#REF!="Mayor"),CONCATENATE("R5C",'Riesgos Corrup'!#REF!),"")</f>
        <v>#REF!</v>
      </c>
      <c r="V210" s="96" t="e">
        <f>IF(AND('Riesgos Corrup'!#REF!="Muy Baja",'Riesgos Corrup'!#REF!="Catastrófico"),CONCATENATE("R5C",'Riesgos Corrup'!#REF!),"")</f>
        <v>#REF!</v>
      </c>
      <c r="W210" s="97" t="e">
        <f>IF(AND('Riesgos Corrup'!#REF!="Muy Baja",'Riesgos Corrup'!#REF!="Catastrófico"),CONCATENATE("R5C",'Riesgos Corrup'!#REF!),"")</f>
        <v>#REF!</v>
      </c>
      <c r="X210" s="98" t="e">
        <f>IF(AND('Riesgos Corrup'!#REF!="Muy Baja",'Riesgos Corrup'!#REF!="Catastrófico"),CONCATENATE("R5C",'Riesgos Corrup'!#REF!),"")</f>
        <v>#REF!</v>
      </c>
      <c r="Y210" s="40"/>
      <c r="Z210" s="40"/>
      <c r="AA210" s="40"/>
      <c r="AB210" s="40"/>
      <c r="AC210" s="40"/>
      <c r="AD210" s="40"/>
      <c r="AE210" s="40"/>
      <c r="AF210" s="40"/>
      <c r="AG210" s="40"/>
      <c r="AH210" s="40"/>
      <c r="AI210" s="40"/>
      <c r="AJ210" s="40"/>
      <c r="AK210" s="40"/>
      <c r="AL210" s="40"/>
      <c r="AM210" s="40"/>
      <c r="AN210" s="40"/>
      <c r="AO210" s="40"/>
      <c r="AP210" s="40"/>
      <c r="AQ210" s="40"/>
      <c r="AR210" s="40"/>
      <c r="AS210" s="40"/>
      <c r="AT210" s="40"/>
      <c r="AU210" s="40"/>
      <c r="AV210" s="40"/>
      <c r="AW210" s="40"/>
      <c r="AX210" s="40"/>
      <c r="AY210" s="40"/>
      <c r="AZ210" s="40"/>
      <c r="BA210" s="40"/>
      <c r="BB210" s="40"/>
      <c r="BC210" s="40"/>
      <c r="BD210" s="40"/>
      <c r="BE210" s="40"/>
      <c r="BF210" s="40"/>
      <c r="BG210" s="40"/>
      <c r="BH210" s="40"/>
      <c r="BI210" s="40"/>
      <c r="BJ210" s="40"/>
      <c r="BK210" s="40"/>
      <c r="BL210" s="40"/>
      <c r="BM210" s="40"/>
    </row>
    <row r="211" spans="1:65" ht="15.5" x14ac:dyDescent="0.35">
      <c r="A211" s="40"/>
      <c r="B211" s="252"/>
      <c r="C211" s="253"/>
      <c r="D211" s="254"/>
      <c r="E211" s="226"/>
      <c r="F211" s="222"/>
      <c r="G211" s="222"/>
      <c r="H211" s="222"/>
      <c r="I211" s="259"/>
      <c r="J211" s="111" t="str">
        <f ca="1">IF(AND('Riesgos Corrup'!$AB$13="Muy Baja",'Riesgos Corrup'!$AD$13="Moderado"),CONCATENATE("R6C",'Riesgos Corrup'!$R$13),"")</f>
        <v/>
      </c>
      <c r="K211" s="112" t="str">
        <f ca="1">IF(AND('Riesgos Corrup'!$AB$14="Muy Baja",'Riesgos Corrup'!$AD$14="Moderado"),CONCATENATE("R6C",'Riesgos Corrup'!$R$14),"")</f>
        <v/>
      </c>
      <c r="L211" s="113" t="str">
        <f ca="1">IF(AND('Riesgos Corrup'!$AB$15="Muy Baja",'Riesgos Corrup'!$AD$15="Moderado"),CONCATENATE("R6C",'Riesgos Corrup'!$R$15),"")</f>
        <v/>
      </c>
      <c r="M211" s="111" t="str">
        <f ca="1">IF(AND('Riesgos Corrup'!$AB$13="Muy Baja",'Riesgos Corrup'!$AD$13="Moderado"),CONCATENATE("R6C",'Riesgos Corrup'!$R$13),"")</f>
        <v/>
      </c>
      <c r="N211" s="112" t="str">
        <f ca="1">IF(AND('Riesgos Corrup'!$AB$14="Muy Baja",'Riesgos Corrup'!$AD$14="Moderado"),CONCATENATE("R6C",'Riesgos Corrup'!$R$14),"")</f>
        <v/>
      </c>
      <c r="O211" s="113" t="str">
        <f ca="1">IF(AND('Riesgos Corrup'!$AB$15="Muy Baja",'Riesgos Corrup'!$AD$15="Moderado"),CONCATENATE("R6C",'Riesgos Corrup'!$R$15),"")</f>
        <v/>
      </c>
      <c r="P211" s="102" t="str">
        <f ca="1">IF(AND('Riesgos Corrup'!$AB$13="Muy Baja",'Riesgos Corrup'!$AD$13="Moderado"),CONCATENATE("R6C",'Riesgos Corrup'!$R$13),"")</f>
        <v/>
      </c>
      <c r="Q211" s="103" t="str">
        <f ca="1">IF(AND('Riesgos Corrup'!$AB$14="Muy Baja",'Riesgos Corrup'!$AD$14="Moderado"),CONCATENATE("R6C",'Riesgos Corrup'!$R$14),"")</f>
        <v/>
      </c>
      <c r="R211" s="104" t="str">
        <f ca="1">IF(AND('Riesgos Corrup'!$AB$15="Muy Baja",'Riesgos Corrup'!$AD$15="Moderado"),CONCATENATE("R6C",'Riesgos Corrup'!$R$15),"")</f>
        <v/>
      </c>
      <c r="S211" s="83" t="str">
        <f ca="1">IF(AND('Riesgos Corrup'!$AB$13="Muy Baja",'Riesgos Corrup'!$AD$13="Mayor"),CONCATENATE("R6C",'Riesgos Corrup'!$R$13),"")</f>
        <v/>
      </c>
      <c r="T211" s="39" t="str">
        <f ca="1">IF(AND('Riesgos Corrup'!$AB$14="Muy Baja",'Riesgos Corrup'!$AD$14="Mayor"),CONCATENATE("R6C",'Riesgos Corrup'!$R$14),"")</f>
        <v/>
      </c>
      <c r="U211" s="84" t="str">
        <f ca="1">IF(AND('Riesgos Corrup'!$AB$15="Muy Baja",'Riesgos Corrup'!$AD$15="Mayor"),CONCATENATE("R6C",'Riesgos Corrup'!$R$15),"")</f>
        <v/>
      </c>
      <c r="V211" s="96" t="str">
        <f ca="1">IF(AND('Riesgos Corrup'!$AB$13="Muy Baja",'Riesgos Corrup'!$AD$13="Catastrófico"),CONCATENATE("R6C",'Riesgos Corrup'!$R$13),"")</f>
        <v/>
      </c>
      <c r="W211" s="97" t="str">
        <f ca="1">IF(AND('Riesgos Corrup'!$AB$14="Muy Baja",'Riesgos Corrup'!$AD$14="Catastrófico"),CONCATENATE("R6C",'Riesgos Corrup'!$R$14),"")</f>
        <v/>
      </c>
      <c r="X211" s="98" t="str">
        <f ca="1">IF(AND('Riesgos Corrup'!$AB$15="Muy Baja",'Riesgos Corrup'!$AD$15="Catastrófico"),CONCATENATE("R6C",'Riesgos Corrup'!$R$15),"")</f>
        <v/>
      </c>
      <c r="Y211" s="40"/>
      <c r="Z211" s="40"/>
      <c r="AA211" s="40"/>
      <c r="AB211" s="40"/>
      <c r="AC211" s="40"/>
      <c r="AD211" s="40"/>
      <c r="AE211" s="40"/>
      <c r="AF211" s="40"/>
      <c r="AG211" s="40"/>
      <c r="AH211" s="40"/>
      <c r="AI211" s="40"/>
      <c r="AJ211" s="40"/>
      <c r="AK211" s="40"/>
      <c r="AL211" s="40"/>
      <c r="AM211" s="40"/>
      <c r="AN211" s="40"/>
      <c r="AO211" s="40"/>
      <c r="AP211" s="40"/>
      <c r="AQ211" s="40"/>
      <c r="AR211" s="40"/>
      <c r="AS211" s="40"/>
      <c r="AT211" s="40"/>
      <c r="AU211" s="40"/>
      <c r="AV211" s="40"/>
      <c r="AW211" s="40"/>
      <c r="AX211" s="40"/>
      <c r="AY211" s="40"/>
      <c r="AZ211" s="40"/>
      <c r="BA211" s="40"/>
      <c r="BB211" s="40"/>
      <c r="BC211" s="40"/>
      <c r="BD211" s="40"/>
      <c r="BE211" s="40"/>
      <c r="BF211" s="40"/>
      <c r="BG211" s="40"/>
      <c r="BH211" s="40"/>
      <c r="BI211" s="40"/>
      <c r="BJ211" s="40"/>
      <c r="BK211" s="40"/>
      <c r="BL211" s="40"/>
      <c r="BM211" s="40"/>
    </row>
    <row r="212" spans="1:65" ht="15.5" x14ac:dyDescent="0.35">
      <c r="A212" s="40"/>
      <c r="B212" s="252"/>
      <c r="C212" s="253"/>
      <c r="D212" s="254"/>
      <c r="E212" s="226"/>
      <c r="F212" s="222"/>
      <c r="G212" s="222"/>
      <c r="H212" s="222"/>
      <c r="I212" s="259"/>
      <c r="J212" s="111" t="e">
        <f>IF(AND('Riesgos Corrup'!#REF!="Muy Baja",'Riesgos Corrup'!#REF!="Moderado"),CONCATENATE("R7C",'Riesgos Corrup'!#REF!),"")</f>
        <v>#REF!</v>
      </c>
      <c r="K212" s="112" t="e">
        <f>IF(AND('Riesgos Corrup'!#REF!="Muy Baja",'Riesgos Corrup'!#REF!="Moderado"),CONCATENATE("R7C",'Riesgos Corrup'!#REF!),"")</f>
        <v>#REF!</v>
      </c>
      <c r="L212" s="113" t="e">
        <f>IF(AND('Riesgos Corrup'!#REF!="Muy Baja",'Riesgos Corrup'!#REF!="Moderado"),CONCATENATE("R7C",'Riesgos Corrup'!#REF!),"")</f>
        <v>#REF!</v>
      </c>
      <c r="M212" s="111" t="e">
        <f>IF(AND('Riesgos Corrup'!#REF!="Muy Baja",'Riesgos Corrup'!#REF!="Moderado"),CONCATENATE("R7C",'Riesgos Corrup'!#REF!),"")</f>
        <v>#REF!</v>
      </c>
      <c r="N212" s="112" t="e">
        <f>IF(AND('Riesgos Corrup'!#REF!="Muy Baja",'Riesgos Corrup'!#REF!="Moderado"),CONCATENATE("R7C",'Riesgos Corrup'!#REF!),"")</f>
        <v>#REF!</v>
      </c>
      <c r="O212" s="113" t="e">
        <f>IF(AND('Riesgos Corrup'!#REF!="Muy Baja",'Riesgos Corrup'!#REF!="Moderado"),CONCATENATE("R7C",'Riesgos Corrup'!#REF!),"")</f>
        <v>#REF!</v>
      </c>
      <c r="P212" s="102" t="e">
        <f>IF(AND('Riesgos Corrup'!#REF!="Muy Baja",'Riesgos Corrup'!#REF!="Moderado"),CONCATENATE("R7C",'Riesgos Corrup'!#REF!),"")</f>
        <v>#REF!</v>
      </c>
      <c r="Q212" s="103" t="e">
        <f>IF(AND('Riesgos Corrup'!#REF!="Muy Baja",'Riesgos Corrup'!#REF!="Moderado"),CONCATENATE("R7C",'Riesgos Corrup'!#REF!),"")</f>
        <v>#REF!</v>
      </c>
      <c r="R212" s="104" t="e">
        <f>IF(AND('Riesgos Corrup'!#REF!="Muy Baja",'Riesgos Corrup'!#REF!="Moderado"),CONCATENATE("R7C",'Riesgos Corrup'!#REF!),"")</f>
        <v>#REF!</v>
      </c>
      <c r="S212" s="83" t="e">
        <f>IF(AND('Riesgos Corrup'!#REF!="Muy Baja",'Riesgos Corrup'!#REF!="Mayor"),CONCATENATE("R7C",'Riesgos Corrup'!#REF!),"")</f>
        <v>#REF!</v>
      </c>
      <c r="T212" s="39" t="e">
        <f>IF(AND('Riesgos Corrup'!#REF!="Muy Baja",'Riesgos Corrup'!#REF!="Mayor"),CONCATENATE("R7C",'Riesgos Corrup'!#REF!),"")</f>
        <v>#REF!</v>
      </c>
      <c r="U212" s="84" t="e">
        <f>IF(AND('Riesgos Corrup'!#REF!="Muy Baja",'Riesgos Corrup'!#REF!="Mayor"),CONCATENATE("R7C",'Riesgos Corrup'!#REF!),"")</f>
        <v>#REF!</v>
      </c>
      <c r="V212" s="96" t="e">
        <f>IF(AND('Riesgos Corrup'!#REF!="Muy Baja",'Riesgos Corrup'!#REF!="Catastrófico"),CONCATENATE("R7C",'Riesgos Corrup'!#REF!),"")</f>
        <v>#REF!</v>
      </c>
      <c r="W212" s="97" t="e">
        <f>IF(AND('Riesgos Corrup'!#REF!="Muy Baja",'Riesgos Corrup'!#REF!="Catastrófico"),CONCATENATE("R7C",'Riesgos Corrup'!#REF!),"")</f>
        <v>#REF!</v>
      </c>
      <c r="X212" s="98" t="e">
        <f>IF(AND('Riesgos Corrup'!#REF!="Muy Baja",'Riesgos Corrup'!#REF!="Catastrófico"),CONCATENATE("R7C",'Riesgos Corrup'!#REF!),"")</f>
        <v>#REF!</v>
      </c>
      <c r="Y212" s="40"/>
      <c r="Z212" s="40"/>
      <c r="AA212" s="40"/>
      <c r="AB212" s="40"/>
      <c r="AC212" s="40"/>
      <c r="AD212" s="40"/>
      <c r="AE212" s="40"/>
      <c r="AF212" s="40"/>
      <c r="AG212" s="40"/>
      <c r="AH212" s="40"/>
      <c r="AI212" s="40"/>
      <c r="AJ212" s="40"/>
      <c r="AK212" s="40"/>
      <c r="AL212" s="40"/>
      <c r="AM212" s="40"/>
      <c r="AN212" s="40"/>
      <c r="AO212" s="40"/>
      <c r="AP212" s="40"/>
      <c r="AQ212" s="40"/>
      <c r="AR212" s="40"/>
      <c r="AS212" s="40"/>
      <c r="AT212" s="40"/>
      <c r="AU212" s="40"/>
      <c r="AV212" s="40"/>
      <c r="AW212" s="40"/>
      <c r="AX212" s="40"/>
      <c r="AY212" s="40"/>
      <c r="AZ212" s="40"/>
      <c r="BA212" s="40"/>
      <c r="BB212" s="40"/>
      <c r="BC212" s="40"/>
      <c r="BD212" s="40"/>
      <c r="BE212" s="40"/>
      <c r="BF212" s="40"/>
      <c r="BG212" s="40"/>
      <c r="BH212" s="40"/>
      <c r="BI212" s="40"/>
      <c r="BJ212" s="40"/>
      <c r="BK212" s="40"/>
      <c r="BL212" s="40"/>
      <c r="BM212" s="40"/>
    </row>
    <row r="213" spans="1:65" ht="15.5" x14ac:dyDescent="0.35">
      <c r="A213" s="40"/>
      <c r="B213" s="252"/>
      <c r="C213" s="253"/>
      <c r="D213" s="254"/>
      <c r="E213" s="226"/>
      <c r="F213" s="222"/>
      <c r="G213" s="222"/>
      <c r="H213" s="222"/>
      <c r="I213" s="259"/>
      <c r="J213" s="111" t="e">
        <f>IF(AND('Riesgos Corrup'!#REF!="Muy Baja",'Riesgos Corrup'!#REF!="Moderado"),CONCATENATE("R8C",'Riesgos Corrup'!#REF!),"")</f>
        <v>#REF!</v>
      </c>
      <c r="K213" s="112" t="e">
        <f>IF(AND('Riesgos Corrup'!#REF!="Muy Baja",'Riesgos Corrup'!#REF!="Moderado"),CONCATENATE("R8C",'Riesgos Corrup'!#REF!),"")</f>
        <v>#REF!</v>
      </c>
      <c r="L213" s="113" t="e">
        <f>IF(AND('Riesgos Corrup'!#REF!="Muy Baja",'Riesgos Corrup'!#REF!="Moderado"),CONCATENATE("R8C",'Riesgos Corrup'!#REF!),"")</f>
        <v>#REF!</v>
      </c>
      <c r="M213" s="111" t="e">
        <f>IF(AND('Riesgos Corrup'!#REF!="Muy Baja",'Riesgos Corrup'!#REF!="Moderado"),CONCATENATE("R8C",'Riesgos Corrup'!#REF!),"")</f>
        <v>#REF!</v>
      </c>
      <c r="N213" s="112" t="e">
        <f>IF(AND('Riesgos Corrup'!#REF!="Muy Baja",'Riesgos Corrup'!#REF!="Moderado"),CONCATENATE("R8C",'Riesgos Corrup'!#REF!),"")</f>
        <v>#REF!</v>
      </c>
      <c r="O213" s="113" t="e">
        <f>IF(AND('Riesgos Corrup'!#REF!="Muy Baja",'Riesgos Corrup'!#REF!="Moderado"),CONCATENATE("R8C",'Riesgos Corrup'!#REF!),"")</f>
        <v>#REF!</v>
      </c>
      <c r="P213" s="102" t="e">
        <f>IF(AND('Riesgos Corrup'!#REF!="Muy Baja",'Riesgos Corrup'!#REF!="Moderado"),CONCATENATE("R8C",'Riesgos Corrup'!#REF!),"")</f>
        <v>#REF!</v>
      </c>
      <c r="Q213" s="103" t="e">
        <f>IF(AND('Riesgos Corrup'!#REF!="Muy Baja",'Riesgos Corrup'!#REF!="Moderado"),CONCATENATE("R8C",'Riesgos Corrup'!#REF!),"")</f>
        <v>#REF!</v>
      </c>
      <c r="R213" s="104" t="e">
        <f>IF(AND('Riesgos Corrup'!#REF!="Muy Baja",'Riesgos Corrup'!#REF!="Moderado"),CONCATENATE("R8C",'Riesgos Corrup'!#REF!),"")</f>
        <v>#REF!</v>
      </c>
      <c r="S213" s="83" t="e">
        <f>IF(AND('Riesgos Corrup'!#REF!="Muy Baja",'Riesgos Corrup'!#REF!="Mayor"),CONCATENATE("R8C",'Riesgos Corrup'!#REF!),"")</f>
        <v>#REF!</v>
      </c>
      <c r="T213" s="39" t="e">
        <f>IF(AND('Riesgos Corrup'!#REF!="Muy Baja",'Riesgos Corrup'!#REF!="Mayor"),CONCATENATE("R8C",'Riesgos Corrup'!#REF!),"")</f>
        <v>#REF!</v>
      </c>
      <c r="U213" s="84" t="e">
        <f>IF(AND('Riesgos Corrup'!#REF!="Muy Baja",'Riesgos Corrup'!#REF!="Mayor"),CONCATENATE("R8C",'Riesgos Corrup'!#REF!),"")</f>
        <v>#REF!</v>
      </c>
      <c r="V213" s="96" t="e">
        <f>IF(AND('Riesgos Corrup'!#REF!="Muy Baja",'Riesgos Corrup'!#REF!="Catastrófico"),CONCATENATE("R8C",'Riesgos Corrup'!#REF!),"")</f>
        <v>#REF!</v>
      </c>
      <c r="W213" s="97" t="e">
        <f>IF(AND('Riesgos Corrup'!#REF!="Muy Baja",'Riesgos Corrup'!#REF!="Catastrófico"),CONCATENATE("R8C",'Riesgos Corrup'!#REF!),"")</f>
        <v>#REF!</v>
      </c>
      <c r="X213" s="98" t="e">
        <f>IF(AND('Riesgos Corrup'!#REF!="Muy Baja",'Riesgos Corrup'!#REF!="Catastrófico"),CONCATENATE("R8C",'Riesgos Corrup'!#REF!),"")</f>
        <v>#REF!</v>
      </c>
      <c r="Y213" s="40"/>
      <c r="Z213" s="40"/>
      <c r="AA213" s="40"/>
      <c r="AB213" s="40"/>
      <c r="AC213" s="40"/>
      <c r="AD213" s="40"/>
      <c r="AE213" s="40"/>
      <c r="AF213" s="40"/>
      <c r="AG213" s="40"/>
      <c r="AH213" s="40"/>
      <c r="AI213" s="40"/>
      <c r="AJ213" s="40"/>
      <c r="AK213" s="40"/>
      <c r="AL213" s="40"/>
      <c r="AM213" s="40"/>
      <c r="AN213" s="40"/>
      <c r="AO213" s="40"/>
      <c r="AP213" s="40"/>
      <c r="AQ213" s="40"/>
      <c r="AR213" s="40"/>
      <c r="AS213" s="40"/>
      <c r="AT213" s="40"/>
      <c r="AU213" s="40"/>
      <c r="AV213" s="40"/>
      <c r="AW213" s="40"/>
      <c r="AX213" s="40"/>
      <c r="AY213" s="40"/>
      <c r="AZ213" s="40"/>
      <c r="BA213" s="40"/>
      <c r="BB213" s="40"/>
      <c r="BC213" s="40"/>
      <c r="BD213" s="40"/>
      <c r="BE213" s="40"/>
      <c r="BF213" s="40"/>
      <c r="BG213" s="40"/>
      <c r="BH213" s="40"/>
      <c r="BI213" s="40"/>
      <c r="BJ213" s="40"/>
      <c r="BK213" s="40"/>
      <c r="BL213" s="40"/>
      <c r="BM213" s="40"/>
    </row>
    <row r="214" spans="1:65" ht="15.5" x14ac:dyDescent="0.35">
      <c r="A214" s="40"/>
      <c r="B214" s="252"/>
      <c r="C214" s="253"/>
      <c r="D214" s="254"/>
      <c r="E214" s="226"/>
      <c r="F214" s="222"/>
      <c r="G214" s="222"/>
      <c r="H214" s="222"/>
      <c r="I214" s="259"/>
      <c r="J214" s="111" t="e">
        <f>IF(AND('Riesgos Corrup'!#REF!="Muy Baja",'Riesgos Corrup'!#REF!="Moderado"),CONCATENATE("R9C",'Riesgos Corrup'!#REF!),"")</f>
        <v>#REF!</v>
      </c>
      <c r="K214" s="112" t="e">
        <f>IF(AND('Riesgos Corrup'!#REF!="Muy Baja",'Riesgos Corrup'!#REF!="Moderado"),CONCATENATE("R9C",'Riesgos Corrup'!#REF!),"")</f>
        <v>#REF!</v>
      </c>
      <c r="L214" s="113" t="e">
        <f>IF(AND('Riesgos Corrup'!#REF!="Muy Baja",'Riesgos Corrup'!#REF!="Moderado"),CONCATENATE("R9C",'Riesgos Corrup'!#REF!),"")</f>
        <v>#REF!</v>
      </c>
      <c r="M214" s="111" t="e">
        <f>IF(AND('Riesgos Corrup'!#REF!="Muy Baja",'Riesgos Corrup'!#REF!="Moderado"),CONCATENATE("R9C",'Riesgos Corrup'!#REF!),"")</f>
        <v>#REF!</v>
      </c>
      <c r="N214" s="112" t="e">
        <f>IF(AND('Riesgos Corrup'!#REF!="Muy Baja",'Riesgos Corrup'!#REF!="Moderado"),CONCATENATE("R9C",'Riesgos Corrup'!#REF!),"")</f>
        <v>#REF!</v>
      </c>
      <c r="O214" s="113" t="e">
        <f>IF(AND('Riesgos Corrup'!#REF!="Muy Baja",'Riesgos Corrup'!#REF!="Moderado"),CONCATENATE("R9C",'Riesgos Corrup'!#REF!),"")</f>
        <v>#REF!</v>
      </c>
      <c r="P214" s="102" t="e">
        <f>IF(AND('Riesgos Corrup'!#REF!="Muy Baja",'Riesgos Corrup'!#REF!="Moderado"),CONCATENATE("R9C",'Riesgos Corrup'!#REF!),"")</f>
        <v>#REF!</v>
      </c>
      <c r="Q214" s="103" t="e">
        <f>IF(AND('Riesgos Corrup'!#REF!="Muy Baja",'Riesgos Corrup'!#REF!="Moderado"),CONCATENATE("R9C",'Riesgos Corrup'!#REF!),"")</f>
        <v>#REF!</v>
      </c>
      <c r="R214" s="104" t="e">
        <f>IF(AND('Riesgos Corrup'!#REF!="Muy Baja",'Riesgos Corrup'!#REF!="Moderado"),CONCATENATE("R9C",'Riesgos Corrup'!#REF!),"")</f>
        <v>#REF!</v>
      </c>
      <c r="S214" s="83" t="e">
        <f>IF(AND('Riesgos Corrup'!#REF!="Muy Baja",'Riesgos Corrup'!#REF!="Mayor"),CONCATENATE("R9C",'Riesgos Corrup'!#REF!),"")</f>
        <v>#REF!</v>
      </c>
      <c r="T214" s="39" t="e">
        <f>IF(AND('Riesgos Corrup'!#REF!="Muy Baja",'Riesgos Corrup'!#REF!="Mayor"),CONCATENATE("R9C",'Riesgos Corrup'!#REF!),"")</f>
        <v>#REF!</v>
      </c>
      <c r="U214" s="84" t="e">
        <f>IF(AND('Riesgos Corrup'!#REF!="Muy Baja",'Riesgos Corrup'!#REF!="Mayor"),CONCATENATE("R9C",'Riesgos Corrup'!#REF!),"")</f>
        <v>#REF!</v>
      </c>
      <c r="V214" s="96" t="e">
        <f>IF(AND('Riesgos Corrup'!#REF!="Muy Baja",'Riesgos Corrup'!#REF!="Catastrófico"),CONCATENATE("R9C",'Riesgos Corrup'!#REF!),"")</f>
        <v>#REF!</v>
      </c>
      <c r="W214" s="97" t="e">
        <f>IF(AND('Riesgos Corrup'!#REF!="Muy Baja",'Riesgos Corrup'!#REF!="Catastrófico"),CONCATENATE("R9C",'Riesgos Corrup'!#REF!),"")</f>
        <v>#REF!</v>
      </c>
      <c r="X214" s="98" t="e">
        <f>IF(AND('Riesgos Corrup'!#REF!="Muy Baja",'Riesgos Corrup'!#REF!="Catastrófico"),CONCATENATE("R9C",'Riesgos Corrup'!#REF!),"")</f>
        <v>#REF!</v>
      </c>
      <c r="Y214" s="40"/>
      <c r="Z214" s="40"/>
      <c r="AA214" s="40"/>
      <c r="AB214" s="40"/>
      <c r="AC214" s="40"/>
      <c r="AD214" s="40"/>
      <c r="AE214" s="40"/>
      <c r="AF214" s="40"/>
      <c r="AG214" s="40"/>
      <c r="AH214" s="40"/>
      <c r="AI214" s="40"/>
      <c r="AJ214" s="40"/>
      <c r="AK214" s="40"/>
      <c r="AL214" s="40"/>
      <c r="AM214" s="40"/>
      <c r="AN214" s="40"/>
      <c r="AO214" s="40"/>
      <c r="AP214" s="40"/>
      <c r="AQ214" s="40"/>
      <c r="AR214" s="40"/>
      <c r="AS214" s="40"/>
      <c r="AT214" s="40"/>
      <c r="AU214" s="40"/>
      <c r="AV214" s="40"/>
      <c r="AW214" s="40"/>
      <c r="AX214" s="40"/>
      <c r="AY214" s="40"/>
      <c r="AZ214" s="40"/>
      <c r="BA214" s="40"/>
      <c r="BB214" s="40"/>
      <c r="BC214" s="40"/>
      <c r="BD214" s="40"/>
      <c r="BE214" s="40"/>
      <c r="BF214" s="40"/>
      <c r="BG214" s="40"/>
      <c r="BH214" s="40"/>
      <c r="BI214" s="40"/>
      <c r="BJ214" s="40"/>
      <c r="BK214" s="40"/>
      <c r="BL214" s="40"/>
      <c r="BM214" s="40"/>
    </row>
    <row r="215" spans="1:65" ht="15.5" x14ac:dyDescent="0.35">
      <c r="A215" s="40"/>
      <c r="B215" s="252"/>
      <c r="C215" s="253"/>
      <c r="D215" s="254"/>
      <c r="E215" s="226"/>
      <c r="F215" s="222"/>
      <c r="G215" s="222"/>
      <c r="H215" s="222"/>
      <c r="I215" s="259"/>
      <c r="J215" s="111" t="str">
        <f ca="1">IF(AND('Riesgos Corrup'!$AB$16="Muy Baja",'Riesgos Corrup'!$AD$16="Moderado"),CONCATENATE("R10C",'Riesgos Corrup'!$R$16),"")</f>
        <v/>
      </c>
      <c r="K215" s="112" t="str">
        <f>IF(AND('Riesgos Corrup'!$AB$17="Muy Baja",'Riesgos Corrup'!$AD$17="Moderado"),CONCATENATE("R10C",'Riesgos Corrup'!$R$17),"")</f>
        <v/>
      </c>
      <c r="L215" s="113" t="str">
        <f>IF(AND('Riesgos Corrup'!$AB$18="Muy Baja",'Riesgos Corrup'!$AD$18="Moderado"),CONCATENATE("R10C",'Riesgos Corrup'!$R$18),"")</f>
        <v/>
      </c>
      <c r="M215" s="111" t="str">
        <f ca="1">IF(AND('Riesgos Corrup'!$AB$16="Muy Baja",'Riesgos Corrup'!$AD$16="Moderado"),CONCATENATE("R10C",'Riesgos Corrup'!$R$16),"")</f>
        <v/>
      </c>
      <c r="N215" s="112" t="str">
        <f>IF(AND('Riesgos Corrup'!$AB$17="Muy Baja",'Riesgos Corrup'!$AD$17="Moderado"),CONCATENATE("R10C",'Riesgos Corrup'!$R$17),"")</f>
        <v/>
      </c>
      <c r="O215" s="113" t="str">
        <f>IF(AND('Riesgos Corrup'!$AB$18="Muy Baja",'Riesgos Corrup'!$AD$18="Moderado"),CONCATENATE("R10C",'Riesgos Corrup'!$R$18),"")</f>
        <v/>
      </c>
      <c r="P215" s="102" t="str">
        <f ca="1">IF(AND('Riesgos Corrup'!$AB$16="Muy Baja",'Riesgos Corrup'!$AD$16="Moderado"),CONCATENATE("R10C",'Riesgos Corrup'!$R$16),"")</f>
        <v/>
      </c>
      <c r="Q215" s="103" t="str">
        <f>IF(AND('Riesgos Corrup'!$AB$17="Muy Baja",'Riesgos Corrup'!$AD$17="Moderado"),CONCATENATE("R10C",'Riesgos Corrup'!$R$17),"")</f>
        <v/>
      </c>
      <c r="R215" s="104" t="str">
        <f>IF(AND('Riesgos Corrup'!$AB$18="Muy Baja",'Riesgos Corrup'!$AD$18="Moderado"),CONCATENATE("R10C",'Riesgos Corrup'!$R$18),"")</f>
        <v/>
      </c>
      <c r="S215" s="83" t="str">
        <f ca="1">IF(AND('Riesgos Corrup'!$AB$16="Muy Baja",'Riesgos Corrup'!$AD$16="Mayor"),CONCATENATE("R10C",'Riesgos Corrup'!$R$16),"")</f>
        <v/>
      </c>
      <c r="T215" s="39" t="str">
        <f>IF(AND('Riesgos Corrup'!$AB$17="Muy Baja",'Riesgos Corrup'!$AD$17="Mayor"),CONCATENATE("R10C",'Riesgos Corrup'!$R$17),"")</f>
        <v/>
      </c>
      <c r="U215" s="84" t="str">
        <f>IF(AND('Riesgos Corrup'!$AB$18="Muy Baja",'Riesgos Corrup'!$AD$18="Mayor"),CONCATENATE("R10C",'Riesgos Corrup'!$R$18),"")</f>
        <v/>
      </c>
      <c r="V215" s="96" t="str">
        <f ca="1">IF(AND('Riesgos Corrup'!$AB$16="Muy Baja",'Riesgos Corrup'!$AD$16="Catastrófico"),CONCATENATE("R10C",'Riesgos Corrup'!$R$16),"")</f>
        <v/>
      </c>
      <c r="W215" s="97" t="str">
        <f>IF(AND('Riesgos Corrup'!$AB$17="Muy Baja",'Riesgos Corrup'!$AD$17="Catastrófico"),CONCATENATE("R10C",'Riesgos Corrup'!$R$17),"")</f>
        <v/>
      </c>
      <c r="X215" s="98" t="str">
        <f>IF(AND('Riesgos Corrup'!$AB$18="Muy Baja",'Riesgos Corrup'!$AD$18="Catastrófico"),CONCATENATE("R10C",'Riesgos Corrup'!$R$18),"")</f>
        <v/>
      </c>
      <c r="Y215" s="40"/>
      <c r="Z215" s="40"/>
      <c r="AA215" s="40"/>
      <c r="AB215" s="40"/>
      <c r="AC215" s="40"/>
      <c r="AD215" s="40"/>
      <c r="AE215" s="40"/>
      <c r="AF215" s="40"/>
      <c r="AG215" s="40"/>
      <c r="AH215" s="40"/>
      <c r="AI215" s="40"/>
      <c r="AJ215" s="40"/>
      <c r="AK215" s="40"/>
      <c r="AL215" s="40"/>
      <c r="AM215" s="40"/>
      <c r="AN215" s="40"/>
      <c r="AO215" s="40"/>
      <c r="AP215" s="40"/>
      <c r="AQ215" s="40"/>
      <c r="AR215" s="40"/>
      <c r="AS215" s="40"/>
      <c r="AT215" s="40"/>
      <c r="AU215" s="40"/>
      <c r="AV215" s="40"/>
      <c r="AW215" s="40"/>
      <c r="AX215" s="40"/>
      <c r="AY215" s="40"/>
      <c r="AZ215" s="40"/>
      <c r="BA215" s="40"/>
      <c r="BB215" s="40"/>
      <c r="BC215" s="40"/>
      <c r="BD215" s="40"/>
      <c r="BE215" s="40"/>
      <c r="BF215" s="40"/>
      <c r="BG215" s="40"/>
      <c r="BH215" s="40"/>
      <c r="BI215" s="40"/>
      <c r="BJ215" s="40"/>
      <c r="BK215" s="40"/>
      <c r="BL215" s="40"/>
      <c r="BM215" s="40"/>
    </row>
    <row r="216" spans="1:65" ht="15.5" x14ac:dyDescent="0.35">
      <c r="A216" s="40"/>
      <c r="B216" s="252"/>
      <c r="C216" s="253"/>
      <c r="D216" s="254"/>
      <c r="E216" s="226"/>
      <c r="F216" s="222"/>
      <c r="G216" s="222"/>
      <c r="H216" s="222"/>
      <c r="I216" s="259"/>
      <c r="J216" s="111" t="e">
        <f>IF(AND('Riesgos Corrup'!#REF!="Muy Baja",'Riesgos Corrup'!#REF!="Moderado"),CONCATENATE("R11C",'Riesgos Corrup'!#REF!),"")</f>
        <v>#REF!</v>
      </c>
      <c r="K216" s="112" t="e">
        <f>IF(AND('Riesgos Corrup'!#REF!="Muy Baja",'Riesgos Corrup'!#REF!="Moderado"),CONCATENATE("R11C",'Riesgos Corrup'!#REF!),"")</f>
        <v>#REF!</v>
      </c>
      <c r="L216" s="113" t="e">
        <f>IF(AND('Riesgos Corrup'!#REF!="Muy Baja",'Riesgos Corrup'!#REF!="Moderado"),CONCATENATE("R11C",'Riesgos Corrup'!#REF!),"")</f>
        <v>#REF!</v>
      </c>
      <c r="M216" s="111" t="e">
        <f>IF(AND('Riesgos Corrup'!#REF!="Muy Baja",'Riesgos Corrup'!#REF!="Moderado"),CONCATENATE("R11C",'Riesgos Corrup'!#REF!),"")</f>
        <v>#REF!</v>
      </c>
      <c r="N216" s="112" t="e">
        <f>IF(AND('Riesgos Corrup'!#REF!="Muy Baja",'Riesgos Corrup'!#REF!="Moderado"),CONCATENATE("R11C",'Riesgos Corrup'!#REF!),"")</f>
        <v>#REF!</v>
      </c>
      <c r="O216" s="113" t="e">
        <f>IF(AND('Riesgos Corrup'!#REF!="Muy Baja",'Riesgos Corrup'!#REF!="Moderado"),CONCATENATE("R11C",'Riesgos Corrup'!#REF!),"")</f>
        <v>#REF!</v>
      </c>
      <c r="P216" s="102" t="e">
        <f>IF(AND('Riesgos Corrup'!#REF!="Muy Baja",'Riesgos Corrup'!#REF!="Moderado"),CONCATENATE("R11C",'Riesgos Corrup'!#REF!),"")</f>
        <v>#REF!</v>
      </c>
      <c r="Q216" s="103" t="e">
        <f>IF(AND('Riesgos Corrup'!#REF!="Muy Baja",'Riesgos Corrup'!#REF!="Moderado"),CONCATENATE("R11C",'Riesgos Corrup'!#REF!),"")</f>
        <v>#REF!</v>
      </c>
      <c r="R216" s="104" t="e">
        <f>IF(AND('Riesgos Corrup'!#REF!="Muy Baja",'Riesgos Corrup'!#REF!="Moderado"),CONCATENATE("R11C",'Riesgos Corrup'!#REF!),"")</f>
        <v>#REF!</v>
      </c>
      <c r="S216" s="83" t="e">
        <f>IF(AND('Riesgos Corrup'!#REF!="Muy Baja",'Riesgos Corrup'!#REF!="Mayor"),CONCATENATE("R11C",'Riesgos Corrup'!#REF!),"")</f>
        <v>#REF!</v>
      </c>
      <c r="T216" s="39" t="e">
        <f>IF(AND('Riesgos Corrup'!#REF!="Muy Baja",'Riesgos Corrup'!#REF!="Mayor"),CONCATENATE("R11C",'Riesgos Corrup'!#REF!),"")</f>
        <v>#REF!</v>
      </c>
      <c r="U216" s="84" t="e">
        <f>IF(AND('Riesgos Corrup'!#REF!="Muy Baja",'Riesgos Corrup'!#REF!="Mayor"),CONCATENATE("R11C",'Riesgos Corrup'!#REF!),"")</f>
        <v>#REF!</v>
      </c>
      <c r="V216" s="96" t="e">
        <f>IF(AND('Riesgos Corrup'!#REF!="Muy Baja",'Riesgos Corrup'!#REF!="Catastrófico"),CONCATENATE("R11C",'Riesgos Corrup'!#REF!),"")</f>
        <v>#REF!</v>
      </c>
      <c r="W216" s="97" t="e">
        <f>IF(AND('Riesgos Corrup'!#REF!="Muy Baja",'Riesgos Corrup'!#REF!="Catastrófico"),CONCATENATE("R11C",'Riesgos Corrup'!#REF!),"")</f>
        <v>#REF!</v>
      </c>
      <c r="X216" s="98" t="e">
        <f>IF(AND('Riesgos Corrup'!#REF!="Muy Baja",'Riesgos Corrup'!#REF!="Catastrófico"),CONCATENATE("R11C",'Riesgos Corrup'!#REF!),"")</f>
        <v>#REF!</v>
      </c>
      <c r="Y216" s="40"/>
      <c r="Z216" s="40"/>
      <c r="AA216" s="40"/>
      <c r="AB216" s="40"/>
      <c r="AC216" s="40"/>
      <c r="AD216" s="40"/>
      <c r="AE216" s="40"/>
      <c r="AF216" s="40"/>
      <c r="AG216" s="40"/>
      <c r="AH216" s="40"/>
      <c r="AI216" s="40"/>
      <c r="AJ216" s="40"/>
      <c r="AK216" s="40"/>
      <c r="AL216" s="40"/>
      <c r="AM216" s="40"/>
      <c r="AN216" s="40"/>
      <c r="AO216" s="40"/>
      <c r="AP216" s="40"/>
      <c r="AQ216" s="40"/>
      <c r="AR216" s="40"/>
      <c r="AS216" s="40"/>
      <c r="AT216" s="40"/>
      <c r="AU216" s="40"/>
      <c r="AV216" s="40"/>
      <c r="AW216" s="40"/>
      <c r="AX216" s="40"/>
      <c r="AY216" s="40"/>
      <c r="AZ216" s="40"/>
      <c r="BA216" s="40"/>
      <c r="BB216" s="40"/>
      <c r="BC216" s="40"/>
      <c r="BD216" s="40"/>
      <c r="BE216" s="40"/>
      <c r="BF216" s="40"/>
      <c r="BG216" s="40"/>
      <c r="BH216" s="40"/>
      <c r="BI216" s="40"/>
      <c r="BJ216" s="40"/>
      <c r="BK216" s="40"/>
      <c r="BL216" s="40"/>
      <c r="BM216" s="40"/>
    </row>
    <row r="217" spans="1:65" ht="15.5" x14ac:dyDescent="0.35">
      <c r="A217" s="40"/>
      <c r="B217" s="252"/>
      <c r="C217" s="253"/>
      <c r="D217" s="254"/>
      <c r="E217" s="226"/>
      <c r="F217" s="222"/>
      <c r="G217" s="222"/>
      <c r="H217" s="222"/>
      <c r="I217" s="259"/>
      <c r="J217" s="111" t="e">
        <f>IF(AND('Riesgos Corrup'!#REF!="Muy Baja",'Riesgos Corrup'!#REF!="Moderado"),CONCATENATE("R12C",'Riesgos Corrup'!#REF!),"")</f>
        <v>#REF!</v>
      </c>
      <c r="K217" s="112" t="e">
        <f>IF(AND('Riesgos Corrup'!#REF!="Muy Baja",'Riesgos Corrup'!#REF!="Moderado"),CONCATENATE("R12C",'Riesgos Corrup'!#REF!),"")</f>
        <v>#REF!</v>
      </c>
      <c r="L217" s="113" t="e">
        <f>IF(AND('Riesgos Corrup'!#REF!="Muy Baja",'Riesgos Corrup'!#REF!="Moderado"),CONCATENATE("R12C",'Riesgos Corrup'!#REF!),"")</f>
        <v>#REF!</v>
      </c>
      <c r="M217" s="111" t="e">
        <f>IF(AND('Riesgos Corrup'!#REF!="Muy Baja",'Riesgos Corrup'!#REF!="Moderado"),CONCATENATE("R12C",'Riesgos Corrup'!#REF!),"")</f>
        <v>#REF!</v>
      </c>
      <c r="N217" s="112" t="e">
        <f>IF(AND('Riesgos Corrup'!#REF!="Muy Baja",'Riesgos Corrup'!#REF!="Moderado"),CONCATENATE("R12C",'Riesgos Corrup'!#REF!),"")</f>
        <v>#REF!</v>
      </c>
      <c r="O217" s="113" t="e">
        <f>IF(AND('Riesgos Corrup'!#REF!="Muy Baja",'Riesgos Corrup'!#REF!="Moderado"),CONCATENATE("R12C",'Riesgos Corrup'!#REF!),"")</f>
        <v>#REF!</v>
      </c>
      <c r="P217" s="102" t="e">
        <f>IF(AND('Riesgos Corrup'!#REF!="Muy Baja",'Riesgos Corrup'!#REF!="Moderado"),CONCATENATE("R12C",'Riesgos Corrup'!#REF!),"")</f>
        <v>#REF!</v>
      </c>
      <c r="Q217" s="103" t="e">
        <f>IF(AND('Riesgos Corrup'!#REF!="Muy Baja",'Riesgos Corrup'!#REF!="Moderado"),CONCATENATE("R12C",'Riesgos Corrup'!#REF!),"")</f>
        <v>#REF!</v>
      </c>
      <c r="R217" s="104" t="e">
        <f>IF(AND('Riesgos Corrup'!#REF!="Muy Baja",'Riesgos Corrup'!#REF!="Moderado"),CONCATENATE("R12C",'Riesgos Corrup'!#REF!),"")</f>
        <v>#REF!</v>
      </c>
      <c r="S217" s="83" t="e">
        <f>IF(AND('Riesgos Corrup'!#REF!="Muy Baja",'Riesgos Corrup'!#REF!="Mayor"),CONCATENATE("R12C",'Riesgos Corrup'!#REF!),"")</f>
        <v>#REF!</v>
      </c>
      <c r="T217" s="39" t="e">
        <f>IF(AND('Riesgos Corrup'!#REF!="Muy Baja",'Riesgos Corrup'!#REF!="Mayor"),CONCATENATE("R12C",'Riesgos Corrup'!#REF!),"")</f>
        <v>#REF!</v>
      </c>
      <c r="U217" s="84" t="e">
        <f>IF(AND('Riesgos Corrup'!#REF!="Muy Baja",'Riesgos Corrup'!#REF!="Mayor"),CONCATENATE("R12C",'Riesgos Corrup'!#REF!),"")</f>
        <v>#REF!</v>
      </c>
      <c r="V217" s="96" t="e">
        <f>IF(AND('Riesgos Corrup'!#REF!="Muy Baja",'Riesgos Corrup'!#REF!="Catastrófico"),CONCATENATE("R12C",'Riesgos Corrup'!#REF!),"")</f>
        <v>#REF!</v>
      </c>
      <c r="W217" s="97" t="e">
        <f>IF(AND('Riesgos Corrup'!#REF!="Muy Baja",'Riesgos Corrup'!#REF!="Catastrófico"),CONCATENATE("R12C",'Riesgos Corrup'!#REF!),"")</f>
        <v>#REF!</v>
      </c>
      <c r="X217" s="98" t="e">
        <f>IF(AND('Riesgos Corrup'!#REF!="Muy Baja",'Riesgos Corrup'!#REF!="Catastrófico"),CONCATENATE("R12C",'Riesgos Corrup'!#REF!),"")</f>
        <v>#REF!</v>
      </c>
      <c r="Y217" s="40"/>
      <c r="Z217" s="40"/>
      <c r="AA217" s="40"/>
      <c r="AB217" s="40"/>
      <c r="AC217" s="40"/>
      <c r="AD217" s="40"/>
      <c r="AE217" s="40"/>
      <c r="AF217" s="40"/>
      <c r="AG217" s="40"/>
      <c r="AH217" s="40"/>
      <c r="AI217" s="40"/>
      <c r="AJ217" s="40"/>
      <c r="AK217" s="40"/>
      <c r="AL217" s="40"/>
      <c r="AM217" s="40"/>
      <c r="AN217" s="40"/>
      <c r="AO217" s="40"/>
      <c r="AP217" s="40"/>
      <c r="AQ217" s="40"/>
      <c r="AR217" s="40"/>
      <c r="AS217" s="40"/>
      <c r="AT217" s="40"/>
      <c r="AU217" s="40"/>
      <c r="AV217" s="40"/>
      <c r="AW217" s="40"/>
      <c r="AX217" s="40"/>
      <c r="AY217" s="40"/>
      <c r="AZ217" s="40"/>
      <c r="BA217" s="40"/>
      <c r="BB217" s="40"/>
      <c r="BC217" s="40"/>
      <c r="BD217" s="40"/>
      <c r="BE217" s="40"/>
      <c r="BF217" s="40"/>
      <c r="BG217" s="40"/>
      <c r="BH217" s="40"/>
      <c r="BI217" s="40"/>
      <c r="BJ217" s="40"/>
      <c r="BK217" s="40"/>
      <c r="BL217" s="40"/>
      <c r="BM217" s="40"/>
    </row>
    <row r="218" spans="1:65" ht="15.5" x14ac:dyDescent="0.35">
      <c r="A218" s="40"/>
      <c r="B218" s="252"/>
      <c r="C218" s="253"/>
      <c r="D218" s="254"/>
      <c r="E218" s="226"/>
      <c r="F218" s="222"/>
      <c r="G218" s="222"/>
      <c r="H218" s="222"/>
      <c r="I218" s="259"/>
      <c r="J218" s="111" t="e">
        <f>IF(AND('Riesgos Corrup'!#REF!="Muy Baja",'Riesgos Corrup'!#REF!="Moderado"),CONCATENATE("R13C",'Riesgos Corrup'!#REF!),"")</f>
        <v>#REF!</v>
      </c>
      <c r="K218" s="112" t="e">
        <f>IF(AND('Riesgos Corrup'!#REF!="Muy Baja",'Riesgos Corrup'!#REF!="Moderado"),CONCATENATE("R13C",'Riesgos Corrup'!#REF!),"")</f>
        <v>#REF!</v>
      </c>
      <c r="L218" s="113" t="e">
        <f>IF(AND('Riesgos Corrup'!#REF!="Muy Baja",'Riesgos Corrup'!#REF!="Moderado"),CONCATENATE("R13C",'Riesgos Corrup'!#REF!),"")</f>
        <v>#REF!</v>
      </c>
      <c r="M218" s="111" t="e">
        <f>IF(AND('Riesgos Corrup'!#REF!="Muy Baja",'Riesgos Corrup'!#REF!="Moderado"),CONCATENATE("R13C",'Riesgos Corrup'!#REF!),"")</f>
        <v>#REF!</v>
      </c>
      <c r="N218" s="112" t="e">
        <f>IF(AND('Riesgos Corrup'!#REF!="Muy Baja",'Riesgos Corrup'!#REF!="Moderado"),CONCATENATE("R13C",'Riesgos Corrup'!#REF!),"")</f>
        <v>#REF!</v>
      </c>
      <c r="O218" s="113" t="e">
        <f>IF(AND('Riesgos Corrup'!#REF!="Muy Baja",'Riesgos Corrup'!#REF!="Moderado"),CONCATENATE("R13C",'Riesgos Corrup'!#REF!),"")</f>
        <v>#REF!</v>
      </c>
      <c r="P218" s="102" t="e">
        <f>IF(AND('Riesgos Corrup'!#REF!="Muy Baja",'Riesgos Corrup'!#REF!="Moderado"),CONCATENATE("R13C",'Riesgos Corrup'!#REF!),"")</f>
        <v>#REF!</v>
      </c>
      <c r="Q218" s="103" t="e">
        <f>IF(AND('Riesgos Corrup'!#REF!="Muy Baja",'Riesgos Corrup'!#REF!="Moderado"),CONCATENATE("R13C",'Riesgos Corrup'!#REF!),"")</f>
        <v>#REF!</v>
      </c>
      <c r="R218" s="104" t="e">
        <f>IF(AND('Riesgos Corrup'!#REF!="Muy Baja",'Riesgos Corrup'!#REF!="Moderado"),CONCATENATE("R13C",'Riesgos Corrup'!#REF!),"")</f>
        <v>#REF!</v>
      </c>
      <c r="S218" s="83" t="e">
        <f>IF(AND('Riesgos Corrup'!#REF!="Muy Baja",'Riesgos Corrup'!#REF!="Mayor"),CONCATENATE("R13C",'Riesgos Corrup'!#REF!),"")</f>
        <v>#REF!</v>
      </c>
      <c r="T218" s="39" t="e">
        <f>IF(AND('Riesgos Corrup'!#REF!="Muy Baja",'Riesgos Corrup'!#REF!="Mayor"),CONCATENATE("R13C",'Riesgos Corrup'!#REF!),"")</f>
        <v>#REF!</v>
      </c>
      <c r="U218" s="84" t="e">
        <f>IF(AND('Riesgos Corrup'!#REF!="Muy Baja",'Riesgos Corrup'!#REF!="Mayor"),CONCATENATE("R13C",'Riesgos Corrup'!#REF!),"")</f>
        <v>#REF!</v>
      </c>
      <c r="V218" s="96" t="e">
        <f>IF(AND('Riesgos Corrup'!#REF!="Muy Baja",'Riesgos Corrup'!#REF!="Catastrófico"),CONCATENATE("R13C",'Riesgos Corrup'!#REF!),"")</f>
        <v>#REF!</v>
      </c>
      <c r="W218" s="97" t="e">
        <f>IF(AND('Riesgos Corrup'!#REF!="Muy Baja",'Riesgos Corrup'!#REF!="Catastrófico"),CONCATENATE("R13C",'Riesgos Corrup'!#REF!),"")</f>
        <v>#REF!</v>
      </c>
      <c r="X218" s="98" t="e">
        <f>IF(AND('Riesgos Corrup'!#REF!="Muy Baja",'Riesgos Corrup'!#REF!="Catastrófico"),CONCATENATE("R13C",'Riesgos Corrup'!#REF!),"")</f>
        <v>#REF!</v>
      </c>
      <c r="Y218" s="40"/>
      <c r="Z218" s="40"/>
      <c r="AA218" s="40"/>
      <c r="AB218" s="40"/>
      <c r="AC218" s="40"/>
      <c r="AD218" s="40"/>
      <c r="AE218" s="40"/>
      <c r="AF218" s="40"/>
      <c r="AG218" s="40"/>
      <c r="AH218" s="40"/>
      <c r="AI218" s="40"/>
      <c r="AJ218" s="40"/>
      <c r="AK218" s="40"/>
      <c r="AL218" s="40"/>
      <c r="AM218" s="40"/>
      <c r="AN218" s="40"/>
      <c r="AO218" s="40"/>
      <c r="AP218" s="40"/>
      <c r="AQ218" s="40"/>
      <c r="AR218" s="40"/>
      <c r="AS218" s="40"/>
      <c r="AT218" s="40"/>
      <c r="AU218" s="40"/>
      <c r="AV218" s="40"/>
      <c r="AW218" s="40"/>
      <c r="AX218" s="40"/>
      <c r="AY218" s="40"/>
      <c r="AZ218" s="40"/>
      <c r="BA218" s="40"/>
      <c r="BB218" s="40"/>
      <c r="BC218" s="40"/>
      <c r="BD218" s="40"/>
      <c r="BE218" s="40"/>
      <c r="BF218" s="40"/>
      <c r="BG218" s="40"/>
      <c r="BH218" s="40"/>
      <c r="BI218" s="40"/>
      <c r="BJ218" s="40"/>
      <c r="BK218" s="40"/>
      <c r="BL218" s="40"/>
      <c r="BM218" s="40"/>
    </row>
    <row r="219" spans="1:65" ht="15.5" x14ac:dyDescent="0.35">
      <c r="A219" s="40"/>
      <c r="B219" s="252"/>
      <c r="C219" s="253"/>
      <c r="D219" s="254"/>
      <c r="E219" s="226"/>
      <c r="F219" s="222"/>
      <c r="G219" s="222"/>
      <c r="H219" s="222"/>
      <c r="I219" s="259"/>
      <c r="J219" s="111" t="str">
        <f ca="1">IF(AND('Riesgos Corrup'!$AB$19="Muy Baja",'Riesgos Corrup'!$AD$19="Moderado"),CONCATENATE("R14C",'Riesgos Corrup'!$R$19),"")</f>
        <v/>
      </c>
      <c r="K219" s="112" t="str">
        <f>IF(AND('Riesgos Corrup'!$AB$20="Muy Baja",'Riesgos Corrup'!$AD$20="Moderado"),CONCATENATE("R14C",'Riesgos Corrup'!$R$20),"")</f>
        <v/>
      </c>
      <c r="L219" s="113" t="str">
        <f>IF(AND('Riesgos Corrup'!$AB$21="Muy Baja",'Riesgos Corrup'!$AD$21="Moderado"),CONCATENATE("R14C",'Riesgos Corrup'!$R$21),"")</f>
        <v/>
      </c>
      <c r="M219" s="111" t="str">
        <f ca="1">IF(AND('Riesgos Corrup'!$AB$19="Muy Baja",'Riesgos Corrup'!$AD$19="Moderado"),CONCATENATE("R14C",'Riesgos Corrup'!$R$19),"")</f>
        <v/>
      </c>
      <c r="N219" s="112" t="str">
        <f>IF(AND('Riesgos Corrup'!$AB$20="Muy Baja",'Riesgos Corrup'!$AD$20="Moderado"),CONCATENATE("R14C",'Riesgos Corrup'!$R$20),"")</f>
        <v/>
      </c>
      <c r="O219" s="113" t="str">
        <f>IF(AND('Riesgos Corrup'!$AB$21="Muy Baja",'Riesgos Corrup'!$AD$21="Moderado"),CONCATENATE("R14C",'Riesgos Corrup'!$R$21),"")</f>
        <v/>
      </c>
      <c r="P219" s="102" t="str">
        <f ca="1">IF(AND('Riesgos Corrup'!$AB$19="Muy Baja",'Riesgos Corrup'!$AD$19="Moderado"),CONCATENATE("R14C",'Riesgos Corrup'!$R$19),"")</f>
        <v/>
      </c>
      <c r="Q219" s="103" t="str">
        <f>IF(AND('Riesgos Corrup'!$AB$20="Muy Baja",'Riesgos Corrup'!$AD$20="Moderado"),CONCATENATE("R14C",'Riesgos Corrup'!$R$20),"")</f>
        <v/>
      </c>
      <c r="R219" s="104" t="str">
        <f>IF(AND('Riesgos Corrup'!$AB$21="Muy Baja",'Riesgos Corrup'!$AD$21="Moderado"),CONCATENATE("R14C",'Riesgos Corrup'!$R$21),"")</f>
        <v/>
      </c>
      <c r="S219" s="83" t="str">
        <f ca="1">IF(AND('Riesgos Corrup'!$AB$19="Muy Baja",'Riesgos Corrup'!$AD$19="Mayor"),CONCATENATE("R14C",'Riesgos Corrup'!$R$19),"")</f>
        <v/>
      </c>
      <c r="T219" s="39" t="str">
        <f>IF(AND('Riesgos Corrup'!$AB$20="Muy Baja",'Riesgos Corrup'!$AD$20="Mayor"),CONCATENATE("R14C",'Riesgos Corrup'!$R$20),"")</f>
        <v/>
      </c>
      <c r="U219" s="84" t="str">
        <f>IF(AND('Riesgos Corrup'!$AB$21="Muy Baja",'Riesgos Corrup'!$AD$21="Mayor"),CONCATENATE("R14C",'Riesgos Corrup'!$R$21),"")</f>
        <v/>
      </c>
      <c r="V219" s="96" t="str">
        <f ca="1">IF(AND('Riesgos Corrup'!$AB$19="Muy Baja",'Riesgos Corrup'!$AD$19="Catastrófico"),CONCATENATE("R14C",'Riesgos Corrup'!$R$19),"")</f>
        <v/>
      </c>
      <c r="W219" s="97" t="str">
        <f>IF(AND('Riesgos Corrup'!$AB$20="Muy Baja",'Riesgos Corrup'!$AD$20="Catastrófico"),CONCATENATE("R14C",'Riesgos Corrup'!$R$20),"")</f>
        <v/>
      </c>
      <c r="X219" s="98" t="str">
        <f>IF(AND('Riesgos Corrup'!$AB$21="Muy Baja",'Riesgos Corrup'!$AD$21="Catastrófico"),CONCATENATE("R14C",'Riesgos Corrup'!$R$21),"")</f>
        <v/>
      </c>
      <c r="Y219" s="40"/>
      <c r="Z219" s="40"/>
      <c r="AA219" s="40"/>
      <c r="AB219" s="40"/>
      <c r="AC219" s="40"/>
      <c r="AD219" s="40"/>
      <c r="AE219" s="40"/>
      <c r="AF219" s="40"/>
      <c r="AG219" s="40"/>
      <c r="AH219" s="40"/>
      <c r="AI219" s="40"/>
      <c r="AJ219" s="40"/>
      <c r="AK219" s="40"/>
      <c r="AL219" s="40"/>
      <c r="AM219" s="40"/>
      <c r="AN219" s="40"/>
      <c r="AO219" s="40"/>
      <c r="AP219" s="40"/>
      <c r="AQ219" s="40"/>
      <c r="AR219" s="40"/>
      <c r="AS219" s="40"/>
      <c r="AT219" s="40"/>
      <c r="AU219" s="40"/>
      <c r="AV219" s="40"/>
      <c r="AW219" s="40"/>
      <c r="AX219" s="40"/>
      <c r="AY219" s="40"/>
      <c r="AZ219" s="40"/>
      <c r="BA219" s="40"/>
      <c r="BB219" s="40"/>
      <c r="BC219" s="40"/>
      <c r="BD219" s="40"/>
      <c r="BE219" s="40"/>
      <c r="BF219" s="40"/>
      <c r="BG219" s="40"/>
      <c r="BH219" s="40"/>
      <c r="BI219" s="40"/>
      <c r="BJ219" s="40"/>
      <c r="BK219" s="40"/>
      <c r="BL219" s="40"/>
      <c r="BM219" s="40"/>
    </row>
    <row r="220" spans="1:65" ht="15.5" x14ac:dyDescent="0.35">
      <c r="A220" s="40"/>
      <c r="B220" s="252"/>
      <c r="C220" s="253"/>
      <c r="D220" s="254"/>
      <c r="E220" s="226"/>
      <c r="F220" s="222"/>
      <c r="G220" s="222"/>
      <c r="H220" s="222"/>
      <c r="I220" s="259"/>
      <c r="J220" s="111" t="e">
        <f>IF(AND('Riesgos Corrup'!#REF!="Muy Baja",'Riesgos Corrup'!#REF!="Moderado"),CONCATENATE("R15C",'Riesgos Corrup'!#REF!),"")</f>
        <v>#REF!</v>
      </c>
      <c r="K220" s="112" t="e">
        <f>IF(AND('Riesgos Corrup'!#REF!="Muy Baja",'Riesgos Corrup'!#REF!="Moderado"),CONCATENATE("R15C",'Riesgos Corrup'!#REF!),"")</f>
        <v>#REF!</v>
      </c>
      <c r="L220" s="113" t="e">
        <f>IF(AND('Riesgos Corrup'!#REF!="Muy Baja",'Riesgos Corrup'!#REF!="Moderado"),CONCATENATE("R15C",'Riesgos Corrup'!#REF!),"")</f>
        <v>#REF!</v>
      </c>
      <c r="M220" s="111" t="e">
        <f>IF(AND('Riesgos Corrup'!#REF!="Muy Baja",'Riesgos Corrup'!#REF!="Moderado"),CONCATENATE("R15C",'Riesgos Corrup'!#REF!),"")</f>
        <v>#REF!</v>
      </c>
      <c r="N220" s="112" t="e">
        <f>IF(AND('Riesgos Corrup'!#REF!="Muy Baja",'Riesgos Corrup'!#REF!="Moderado"),CONCATENATE("R15C",'Riesgos Corrup'!#REF!),"")</f>
        <v>#REF!</v>
      </c>
      <c r="O220" s="113" t="e">
        <f>IF(AND('Riesgos Corrup'!#REF!="Muy Baja",'Riesgos Corrup'!#REF!="Moderado"),CONCATENATE("R15C",'Riesgos Corrup'!#REF!),"")</f>
        <v>#REF!</v>
      </c>
      <c r="P220" s="102" t="e">
        <f>IF(AND('Riesgos Corrup'!#REF!="Muy Baja",'Riesgos Corrup'!#REF!="Moderado"),CONCATENATE("R15C",'Riesgos Corrup'!#REF!),"")</f>
        <v>#REF!</v>
      </c>
      <c r="Q220" s="103" t="e">
        <f>IF(AND('Riesgos Corrup'!#REF!="Muy Baja",'Riesgos Corrup'!#REF!="Moderado"),CONCATENATE("R15C",'Riesgos Corrup'!#REF!),"")</f>
        <v>#REF!</v>
      </c>
      <c r="R220" s="104" t="e">
        <f>IF(AND('Riesgos Corrup'!#REF!="Muy Baja",'Riesgos Corrup'!#REF!="Moderado"),CONCATENATE("R15C",'Riesgos Corrup'!#REF!),"")</f>
        <v>#REF!</v>
      </c>
      <c r="S220" s="83" t="e">
        <f>IF(AND('Riesgos Corrup'!#REF!="Muy Baja",'Riesgos Corrup'!#REF!="Mayor"),CONCATENATE("R15C",'Riesgos Corrup'!#REF!),"")</f>
        <v>#REF!</v>
      </c>
      <c r="T220" s="39" t="e">
        <f>IF(AND('Riesgos Corrup'!#REF!="Muy Baja",'Riesgos Corrup'!#REF!="Mayor"),CONCATENATE("R15C",'Riesgos Corrup'!#REF!),"")</f>
        <v>#REF!</v>
      </c>
      <c r="U220" s="84" t="e">
        <f>IF(AND('Riesgos Corrup'!#REF!="Muy Baja",'Riesgos Corrup'!#REF!="Mayor"),CONCATENATE("R15C",'Riesgos Corrup'!#REF!),"")</f>
        <v>#REF!</v>
      </c>
      <c r="V220" s="96" t="e">
        <f>IF(AND('Riesgos Corrup'!#REF!="Muy Baja",'Riesgos Corrup'!#REF!="Catastrófico"),CONCATENATE("R15C",'Riesgos Corrup'!#REF!),"")</f>
        <v>#REF!</v>
      </c>
      <c r="W220" s="97" t="e">
        <f>IF(AND('Riesgos Corrup'!#REF!="Muy Baja",'Riesgos Corrup'!#REF!="Catastrófico"),CONCATENATE("R15C",'Riesgos Corrup'!#REF!),"")</f>
        <v>#REF!</v>
      </c>
      <c r="X220" s="98" t="e">
        <f>IF(AND('Riesgos Corrup'!#REF!="Muy Baja",'Riesgos Corrup'!#REF!="Catastrófico"),CONCATENATE("R15C",'Riesgos Corrup'!#REF!),"")</f>
        <v>#REF!</v>
      </c>
      <c r="Y220" s="40"/>
      <c r="Z220" s="40"/>
      <c r="AA220" s="40"/>
      <c r="AB220" s="40"/>
      <c r="AC220" s="40"/>
      <c r="AD220" s="40"/>
      <c r="AE220" s="40"/>
      <c r="AF220" s="40"/>
      <c r="AG220" s="40"/>
      <c r="AH220" s="40"/>
      <c r="AI220" s="40"/>
      <c r="AJ220" s="40"/>
      <c r="AK220" s="40"/>
      <c r="AL220" s="40"/>
      <c r="AM220" s="40"/>
      <c r="AN220" s="40"/>
      <c r="AO220" s="40"/>
      <c r="AP220" s="40"/>
      <c r="AQ220" s="40"/>
      <c r="AR220" s="40"/>
      <c r="AS220" s="40"/>
      <c r="AT220" s="40"/>
      <c r="AU220" s="40"/>
      <c r="AV220" s="40"/>
      <c r="AW220" s="40"/>
      <c r="AX220" s="40"/>
      <c r="AY220" s="40"/>
      <c r="AZ220" s="40"/>
      <c r="BA220" s="40"/>
      <c r="BB220" s="40"/>
      <c r="BC220" s="40"/>
      <c r="BD220" s="40"/>
      <c r="BE220" s="40"/>
      <c r="BF220" s="40"/>
      <c r="BG220" s="40"/>
      <c r="BH220" s="40"/>
      <c r="BI220" s="40"/>
      <c r="BJ220" s="40"/>
      <c r="BK220" s="40"/>
      <c r="BL220" s="40"/>
      <c r="BM220" s="40"/>
    </row>
    <row r="221" spans="1:65" ht="15.5" x14ac:dyDescent="0.35">
      <c r="A221" s="40"/>
      <c r="B221" s="252"/>
      <c r="C221" s="253"/>
      <c r="D221" s="254"/>
      <c r="E221" s="226"/>
      <c r="F221" s="222"/>
      <c r="G221" s="222"/>
      <c r="H221" s="222"/>
      <c r="I221" s="259"/>
      <c r="J221" s="111" t="e">
        <f>IF(AND('Riesgos Corrup'!#REF!="Muy Baja",'Riesgos Corrup'!#REF!="Moderado"),CONCATENATE("R16C",'Riesgos Corrup'!#REF!),"")</f>
        <v>#REF!</v>
      </c>
      <c r="K221" s="112" t="e">
        <f>IF(AND('Riesgos Corrup'!#REF!="Muy Baja",'Riesgos Corrup'!#REF!="Moderado"),CONCATENATE("R16C",'Riesgos Corrup'!#REF!),"")</f>
        <v>#REF!</v>
      </c>
      <c r="L221" s="113" t="e">
        <f>IF(AND('Riesgos Corrup'!#REF!="Muy Baja",'Riesgos Corrup'!#REF!="Moderado"),CONCATENATE("R16C",'Riesgos Corrup'!#REF!),"")</f>
        <v>#REF!</v>
      </c>
      <c r="M221" s="111" t="e">
        <f>IF(AND('Riesgos Corrup'!#REF!="Muy Baja",'Riesgos Corrup'!#REF!="Moderado"),CONCATENATE("R16C",'Riesgos Corrup'!#REF!),"")</f>
        <v>#REF!</v>
      </c>
      <c r="N221" s="112" t="e">
        <f>IF(AND('Riesgos Corrup'!#REF!="Muy Baja",'Riesgos Corrup'!#REF!="Moderado"),CONCATENATE("R16C",'Riesgos Corrup'!#REF!),"")</f>
        <v>#REF!</v>
      </c>
      <c r="O221" s="113" t="e">
        <f>IF(AND('Riesgos Corrup'!#REF!="Muy Baja",'Riesgos Corrup'!#REF!="Moderado"),CONCATENATE("R16C",'Riesgos Corrup'!#REF!),"")</f>
        <v>#REF!</v>
      </c>
      <c r="P221" s="102" t="e">
        <f>IF(AND('Riesgos Corrup'!#REF!="Muy Baja",'Riesgos Corrup'!#REF!="Moderado"),CONCATENATE("R16C",'Riesgos Corrup'!#REF!),"")</f>
        <v>#REF!</v>
      </c>
      <c r="Q221" s="103" t="e">
        <f>IF(AND('Riesgos Corrup'!#REF!="Muy Baja",'Riesgos Corrup'!#REF!="Moderado"),CONCATENATE("R16C",'Riesgos Corrup'!#REF!),"")</f>
        <v>#REF!</v>
      </c>
      <c r="R221" s="104" t="e">
        <f>IF(AND('Riesgos Corrup'!#REF!="Muy Baja",'Riesgos Corrup'!#REF!="Moderado"),CONCATENATE("R16C",'Riesgos Corrup'!#REF!),"")</f>
        <v>#REF!</v>
      </c>
      <c r="S221" s="83" t="e">
        <f>IF(AND('Riesgos Corrup'!#REF!="Muy Baja",'Riesgos Corrup'!#REF!="Mayor"),CONCATENATE("R16C",'Riesgos Corrup'!#REF!),"")</f>
        <v>#REF!</v>
      </c>
      <c r="T221" s="39" t="e">
        <f>IF(AND('Riesgos Corrup'!#REF!="Muy Baja",'Riesgos Corrup'!#REF!="Mayor"),CONCATENATE("R16C",'Riesgos Corrup'!#REF!),"")</f>
        <v>#REF!</v>
      </c>
      <c r="U221" s="84" t="e">
        <f>IF(AND('Riesgos Corrup'!#REF!="Muy Baja",'Riesgos Corrup'!#REF!="Mayor"),CONCATENATE("R16C",'Riesgos Corrup'!#REF!),"")</f>
        <v>#REF!</v>
      </c>
      <c r="V221" s="96" t="e">
        <f>IF(AND('Riesgos Corrup'!#REF!="Muy Baja",'Riesgos Corrup'!#REF!="Catastrófico"),CONCATENATE("R16C",'Riesgos Corrup'!#REF!),"")</f>
        <v>#REF!</v>
      </c>
      <c r="W221" s="97" t="e">
        <f>IF(AND('Riesgos Corrup'!#REF!="Muy Baja",'Riesgos Corrup'!#REF!="Catastrófico"),CONCATENATE("R16C",'Riesgos Corrup'!#REF!),"")</f>
        <v>#REF!</v>
      </c>
      <c r="X221" s="98" t="e">
        <f>IF(AND('Riesgos Corrup'!#REF!="Muy Baja",'Riesgos Corrup'!#REF!="Catastrófico"),CONCATENATE("R16C",'Riesgos Corrup'!#REF!),"")</f>
        <v>#REF!</v>
      </c>
      <c r="Y221" s="40"/>
      <c r="Z221" s="40"/>
      <c r="AA221" s="40"/>
      <c r="AB221" s="40"/>
      <c r="AC221" s="40"/>
      <c r="AD221" s="40"/>
      <c r="AE221" s="40"/>
      <c r="AF221" s="40"/>
      <c r="AG221" s="40"/>
      <c r="AH221" s="40"/>
      <c r="AI221" s="40"/>
      <c r="AJ221" s="40"/>
      <c r="AK221" s="40"/>
      <c r="AL221" s="40"/>
      <c r="AM221" s="40"/>
      <c r="AN221" s="40"/>
      <c r="AO221" s="40"/>
      <c r="AP221" s="40"/>
      <c r="AQ221" s="40"/>
      <c r="AR221" s="40"/>
      <c r="AS221" s="40"/>
      <c r="AT221" s="40"/>
      <c r="AU221" s="40"/>
      <c r="AV221" s="40"/>
      <c r="AW221" s="40"/>
      <c r="AX221" s="40"/>
      <c r="AY221" s="40"/>
      <c r="AZ221" s="40"/>
      <c r="BA221" s="40"/>
      <c r="BB221" s="40"/>
      <c r="BC221" s="40"/>
      <c r="BD221" s="40"/>
      <c r="BE221" s="40"/>
      <c r="BF221" s="40"/>
      <c r="BG221" s="40"/>
      <c r="BH221" s="40"/>
      <c r="BI221" s="40"/>
      <c r="BJ221" s="40"/>
      <c r="BK221" s="40"/>
      <c r="BL221" s="40"/>
      <c r="BM221" s="40"/>
    </row>
    <row r="222" spans="1:65" ht="15.5" x14ac:dyDescent="0.35">
      <c r="A222" s="40"/>
      <c r="B222" s="252"/>
      <c r="C222" s="253"/>
      <c r="D222" s="254"/>
      <c r="E222" s="226"/>
      <c r="F222" s="222"/>
      <c r="G222" s="222"/>
      <c r="H222" s="222"/>
      <c r="I222" s="259"/>
      <c r="J222" s="111" t="e">
        <f>IF(AND('Riesgos Corrup'!#REF!="Muy Baja",'Riesgos Corrup'!#REF!="Moderado"),CONCATENATE("R17",'Riesgos Corrup'!#REF!),"")</f>
        <v>#REF!</v>
      </c>
      <c r="K222" s="112" t="e">
        <f>IF(AND('Riesgos Corrup'!#REF!="Muy Baja",'Riesgos Corrup'!#REF!="Moderado"),CONCATENATE("R17C",'Riesgos Corrup'!#REF!),"")</f>
        <v>#REF!</v>
      </c>
      <c r="L222" s="113" t="e">
        <f>IF(AND('Riesgos Corrup'!#REF!="Muy Baja",'Riesgos Corrup'!#REF!="Moderado"),CONCATENATE("R17C",'Riesgos Corrup'!#REF!),"")</f>
        <v>#REF!</v>
      </c>
      <c r="M222" s="111" t="e">
        <f>IF(AND('Riesgos Corrup'!#REF!="Muy Baja",'Riesgos Corrup'!#REF!="Moderado"),CONCATENATE("R17",'Riesgos Corrup'!#REF!),"")</f>
        <v>#REF!</v>
      </c>
      <c r="N222" s="112" t="e">
        <f>IF(AND('Riesgos Corrup'!#REF!="Muy Baja",'Riesgos Corrup'!#REF!="Moderado"),CONCATENATE("R17C",'Riesgos Corrup'!#REF!),"")</f>
        <v>#REF!</v>
      </c>
      <c r="O222" s="113" t="e">
        <f>IF(AND('Riesgos Corrup'!#REF!="Muy Baja",'Riesgos Corrup'!#REF!="Moderado"),CONCATENATE("R17C",'Riesgos Corrup'!#REF!),"")</f>
        <v>#REF!</v>
      </c>
      <c r="P222" s="102" t="e">
        <f>IF(AND('Riesgos Corrup'!#REF!="Muy Baja",'Riesgos Corrup'!#REF!="Moderado"),CONCATENATE("R17",'Riesgos Corrup'!#REF!),"")</f>
        <v>#REF!</v>
      </c>
      <c r="Q222" s="103" t="e">
        <f>IF(AND('Riesgos Corrup'!#REF!="Muy Baja",'Riesgos Corrup'!#REF!="Moderado"),CONCATENATE("R17C",'Riesgos Corrup'!#REF!),"")</f>
        <v>#REF!</v>
      </c>
      <c r="R222" s="104" t="e">
        <f>IF(AND('Riesgos Corrup'!#REF!="Muy Baja",'Riesgos Corrup'!#REF!="Moderado"),CONCATENATE("R17C",'Riesgos Corrup'!#REF!),"")</f>
        <v>#REF!</v>
      </c>
      <c r="S222" s="83" t="e">
        <f>IF(AND('Riesgos Corrup'!#REF!="Muy Baja",'Riesgos Corrup'!#REF!="Mayor"),CONCATENATE("R17",'Riesgos Corrup'!#REF!),"")</f>
        <v>#REF!</v>
      </c>
      <c r="T222" s="39" t="e">
        <f>IF(AND('Riesgos Corrup'!#REF!="Muy Baja",'Riesgos Corrup'!#REF!="Mayor"),CONCATENATE("R17C",'Riesgos Corrup'!#REF!),"")</f>
        <v>#REF!</v>
      </c>
      <c r="U222" s="84" t="e">
        <f>IF(AND('Riesgos Corrup'!#REF!="Muy Baja",'Riesgos Corrup'!#REF!="Mayor"),CONCATENATE("R17C",'Riesgos Corrup'!#REF!),"")</f>
        <v>#REF!</v>
      </c>
      <c r="V222" s="96" t="e">
        <f>IF(AND('Riesgos Corrup'!#REF!="Muy Baja",'Riesgos Corrup'!#REF!="Catastrófico"),CONCATENATE("R17",'Riesgos Corrup'!#REF!),"")</f>
        <v>#REF!</v>
      </c>
      <c r="W222" s="97" t="e">
        <f>IF(AND('Riesgos Corrup'!#REF!="Muy Baja",'Riesgos Corrup'!#REF!="Catastrófico"),CONCATENATE("R17C",'Riesgos Corrup'!#REF!),"")</f>
        <v>#REF!</v>
      </c>
      <c r="X222" s="98" t="e">
        <f>IF(AND('Riesgos Corrup'!#REF!="Muy Baja",'Riesgos Corrup'!#REF!="Catastrófico"),CONCATENATE("R17C",'Riesgos Corrup'!#REF!),"")</f>
        <v>#REF!</v>
      </c>
      <c r="Y222" s="40"/>
      <c r="Z222" s="40"/>
      <c r="AA222" s="40"/>
      <c r="AB222" s="40"/>
      <c r="AC222" s="40"/>
      <c r="AD222" s="40"/>
      <c r="AE222" s="40"/>
      <c r="AF222" s="40"/>
      <c r="AG222" s="40"/>
      <c r="AH222" s="40"/>
      <c r="AI222" s="40"/>
      <c r="AJ222" s="40"/>
      <c r="AK222" s="40"/>
      <c r="AL222" s="40"/>
      <c r="AM222" s="40"/>
      <c r="AN222" s="40"/>
      <c r="AO222" s="40"/>
      <c r="AP222" s="40"/>
      <c r="AQ222" s="40"/>
      <c r="AR222" s="40"/>
      <c r="AS222" s="40"/>
      <c r="AT222" s="40"/>
      <c r="AU222" s="40"/>
      <c r="AV222" s="40"/>
      <c r="AW222" s="40"/>
      <c r="AX222" s="40"/>
      <c r="AY222" s="40"/>
      <c r="AZ222" s="40"/>
      <c r="BA222" s="40"/>
      <c r="BB222" s="40"/>
      <c r="BC222" s="40"/>
      <c r="BD222" s="40"/>
      <c r="BE222" s="40"/>
      <c r="BF222" s="40"/>
      <c r="BG222" s="40"/>
      <c r="BH222" s="40"/>
      <c r="BI222" s="40"/>
      <c r="BJ222" s="40"/>
      <c r="BK222" s="40"/>
      <c r="BL222" s="40"/>
      <c r="BM222" s="40"/>
    </row>
    <row r="223" spans="1:65" ht="15.5" x14ac:dyDescent="0.35">
      <c r="A223" s="40"/>
      <c r="B223" s="252"/>
      <c r="C223" s="253"/>
      <c r="D223" s="254"/>
      <c r="E223" s="226"/>
      <c r="F223" s="222"/>
      <c r="G223" s="222"/>
      <c r="H223" s="222"/>
      <c r="I223" s="259"/>
      <c r="J223" s="111" t="str">
        <f ca="1">IF(AND('Riesgos Corrup'!$AB$22="Muy Baja",'Riesgos Corrup'!$AD$22="Moderado"),CONCATENATE("R18C",'Riesgos Corrup'!$R$22),"")</f>
        <v/>
      </c>
      <c r="K223" s="112" t="str">
        <f>IF(AND('Riesgos Corrup'!$AB$23="Muy Baja",'Riesgos Corrup'!$AD$23="Moderado"),CONCATENATE("R18C",'Riesgos Corrup'!$R$23),"")</f>
        <v/>
      </c>
      <c r="L223" s="113" t="str">
        <f>IF(AND('Riesgos Corrup'!$AB$24="Muy Baja",'Riesgos Corrup'!$AD$24="Moderado"),CONCATENATE("R18C",'Riesgos Corrup'!$R$24),"")</f>
        <v/>
      </c>
      <c r="M223" s="111" t="str">
        <f ca="1">IF(AND('Riesgos Corrup'!$AB$22="Muy Baja",'Riesgos Corrup'!$AD$22="Moderado"),CONCATENATE("R18C",'Riesgos Corrup'!$R$22),"")</f>
        <v/>
      </c>
      <c r="N223" s="112" t="str">
        <f>IF(AND('Riesgos Corrup'!$AB$23="Muy Baja",'Riesgos Corrup'!$AD$23="Moderado"),CONCATENATE("R18C",'Riesgos Corrup'!$R$23),"")</f>
        <v/>
      </c>
      <c r="O223" s="113" t="str">
        <f>IF(AND('Riesgos Corrup'!$AB$24="Muy Baja",'Riesgos Corrup'!$AD$24="Moderado"),CONCATENATE("R18C",'Riesgos Corrup'!$R$24),"")</f>
        <v/>
      </c>
      <c r="P223" s="102" t="str">
        <f ca="1">IF(AND('Riesgos Corrup'!$AB$22="Muy Baja",'Riesgos Corrup'!$AD$22="Moderado"),CONCATENATE("R18C",'Riesgos Corrup'!$R$22),"")</f>
        <v/>
      </c>
      <c r="Q223" s="103" t="str">
        <f>IF(AND('Riesgos Corrup'!$AB$23="Muy Baja",'Riesgos Corrup'!$AD$23="Moderado"),CONCATENATE("R18C",'Riesgos Corrup'!$R$23),"")</f>
        <v/>
      </c>
      <c r="R223" s="104" t="str">
        <f>IF(AND('Riesgos Corrup'!$AB$24="Muy Baja",'Riesgos Corrup'!$AD$24="Moderado"),CONCATENATE("R18C",'Riesgos Corrup'!$R$24),"")</f>
        <v/>
      </c>
      <c r="S223" s="83" t="str">
        <f ca="1">IF(AND('Riesgos Corrup'!$AB$22="Muy Baja",'Riesgos Corrup'!$AD$22="Mayor"),CONCATENATE("R18C",'Riesgos Corrup'!$R$22),"")</f>
        <v/>
      </c>
      <c r="T223" s="39" t="str">
        <f>IF(AND('Riesgos Corrup'!$AB$23="Muy Baja",'Riesgos Corrup'!$AD$23="Mayor"),CONCATENATE("R18C",'Riesgos Corrup'!$R$23),"")</f>
        <v/>
      </c>
      <c r="U223" s="84" t="str">
        <f>IF(AND('Riesgos Corrup'!$AB$24="Muy Baja",'Riesgos Corrup'!$AD$24="Mayor"),CONCATENATE("R18C",'Riesgos Corrup'!$R$24),"")</f>
        <v/>
      </c>
      <c r="V223" s="96" t="str">
        <f ca="1">IF(AND('Riesgos Corrup'!$AB$22="Muy Baja",'Riesgos Corrup'!$AD$22="Catastrófico"),CONCATENATE("R18C",'Riesgos Corrup'!$R$22),"")</f>
        <v/>
      </c>
      <c r="W223" s="97" t="str">
        <f>IF(AND('Riesgos Corrup'!$AB$23="Muy Baja",'Riesgos Corrup'!$AD$23="Catastrófico"),CONCATENATE("R18C",'Riesgos Corrup'!$R$23),"")</f>
        <v/>
      </c>
      <c r="X223" s="98" t="str">
        <f>IF(AND('Riesgos Corrup'!$AB$24="Muy Baja",'Riesgos Corrup'!$AD$24="Catastrófico"),CONCATENATE("R18C",'Riesgos Corrup'!$R$24),"")</f>
        <v/>
      </c>
      <c r="Y223" s="40"/>
      <c r="Z223" s="40"/>
      <c r="AA223" s="40"/>
      <c r="AB223" s="40"/>
      <c r="AC223" s="40"/>
      <c r="AD223" s="40"/>
      <c r="AE223" s="40"/>
      <c r="AF223" s="40"/>
      <c r="AG223" s="40"/>
      <c r="AH223" s="40"/>
      <c r="AI223" s="40"/>
      <c r="AJ223" s="40"/>
      <c r="AK223" s="40"/>
      <c r="AL223" s="40"/>
      <c r="AM223" s="40"/>
      <c r="AN223" s="40"/>
      <c r="AO223" s="40"/>
      <c r="AP223" s="40"/>
      <c r="AQ223" s="40"/>
      <c r="AR223" s="40"/>
      <c r="AS223" s="40"/>
      <c r="AT223" s="40"/>
      <c r="AU223" s="40"/>
      <c r="AV223" s="40"/>
      <c r="AW223" s="40"/>
      <c r="AX223" s="40"/>
      <c r="AY223" s="40"/>
      <c r="AZ223" s="40"/>
      <c r="BA223" s="40"/>
      <c r="BB223" s="40"/>
      <c r="BC223" s="40"/>
      <c r="BD223" s="40"/>
      <c r="BE223" s="40"/>
      <c r="BF223" s="40"/>
      <c r="BG223" s="40"/>
      <c r="BH223" s="40"/>
      <c r="BI223" s="40"/>
      <c r="BJ223" s="40"/>
      <c r="BK223" s="40"/>
      <c r="BL223" s="40"/>
      <c r="BM223" s="40"/>
    </row>
    <row r="224" spans="1:65" ht="15.5" x14ac:dyDescent="0.35">
      <c r="A224" s="40"/>
      <c r="B224" s="252"/>
      <c r="C224" s="253"/>
      <c r="D224" s="254"/>
      <c r="E224" s="226"/>
      <c r="F224" s="222"/>
      <c r="G224" s="222"/>
      <c r="H224" s="222"/>
      <c r="I224" s="259"/>
      <c r="J224" s="111" t="e">
        <f>IF(AND('Riesgos Corrup'!#REF!="Muy Baja",'Riesgos Corrup'!#REF!="Moderado"),CONCATENATE("R19C",'Riesgos Corrup'!#REF!),"")</f>
        <v>#REF!</v>
      </c>
      <c r="K224" s="112" t="e">
        <f>IF(AND('Riesgos Corrup'!#REF!="Muy Baja",'Riesgos Corrup'!#REF!="Moderado"),CONCATENATE("R19C",'Riesgos Corrup'!#REF!),"")</f>
        <v>#REF!</v>
      </c>
      <c r="L224" s="113" t="e">
        <f>IF(AND('Riesgos Corrup'!#REF!="Muy Baja",'Riesgos Corrup'!#REF!="Moderado"),CONCATENATE("R19C",'Riesgos Corrup'!#REF!),"")</f>
        <v>#REF!</v>
      </c>
      <c r="M224" s="111" t="e">
        <f>IF(AND('Riesgos Corrup'!#REF!="Muy Baja",'Riesgos Corrup'!#REF!="Moderado"),CONCATENATE("R19C",'Riesgos Corrup'!#REF!),"")</f>
        <v>#REF!</v>
      </c>
      <c r="N224" s="112" t="e">
        <f>IF(AND('Riesgos Corrup'!#REF!="Muy Baja",'Riesgos Corrup'!#REF!="Moderado"),CONCATENATE("R19C",'Riesgos Corrup'!#REF!),"")</f>
        <v>#REF!</v>
      </c>
      <c r="O224" s="113" t="e">
        <f>IF(AND('Riesgos Corrup'!#REF!="Muy Baja",'Riesgos Corrup'!#REF!="Moderado"),CONCATENATE("R19C",'Riesgos Corrup'!#REF!),"")</f>
        <v>#REF!</v>
      </c>
      <c r="P224" s="102" t="e">
        <f>IF(AND('Riesgos Corrup'!#REF!="Muy Baja",'Riesgos Corrup'!#REF!="Moderado"),CONCATENATE("R19C",'Riesgos Corrup'!#REF!),"")</f>
        <v>#REF!</v>
      </c>
      <c r="Q224" s="103" t="e">
        <f>IF(AND('Riesgos Corrup'!#REF!="Muy Baja",'Riesgos Corrup'!#REF!="Moderado"),CONCATENATE("R19C",'Riesgos Corrup'!#REF!),"")</f>
        <v>#REF!</v>
      </c>
      <c r="R224" s="104" t="e">
        <f>IF(AND('Riesgos Corrup'!#REF!="Muy Baja",'Riesgos Corrup'!#REF!="Moderado"),CONCATENATE("R19C",'Riesgos Corrup'!#REF!),"")</f>
        <v>#REF!</v>
      </c>
      <c r="S224" s="83" t="e">
        <f>IF(AND('Riesgos Corrup'!#REF!="Muy Baja",'Riesgos Corrup'!#REF!="Mayor"),CONCATENATE("R19C",'Riesgos Corrup'!#REF!),"")</f>
        <v>#REF!</v>
      </c>
      <c r="T224" s="39" t="e">
        <f>IF(AND('Riesgos Corrup'!#REF!="Muy Baja",'Riesgos Corrup'!#REF!="Mayor"),CONCATENATE("R19C",'Riesgos Corrup'!#REF!),"")</f>
        <v>#REF!</v>
      </c>
      <c r="U224" s="84" t="e">
        <f>IF(AND('Riesgos Corrup'!#REF!="Muy Baja",'Riesgos Corrup'!#REF!="Mayor"),CONCATENATE("R19C",'Riesgos Corrup'!#REF!),"")</f>
        <v>#REF!</v>
      </c>
      <c r="V224" s="96" t="e">
        <f>IF(AND('Riesgos Corrup'!#REF!="Muy Baja",'Riesgos Corrup'!#REF!="Catastrófico"),CONCATENATE("R19C",'Riesgos Corrup'!#REF!),"")</f>
        <v>#REF!</v>
      </c>
      <c r="W224" s="97" t="e">
        <f>IF(AND('Riesgos Corrup'!#REF!="Muy Baja",'Riesgos Corrup'!#REF!="Catastrófico"),CONCATENATE("R19C",'Riesgos Corrup'!#REF!),"")</f>
        <v>#REF!</v>
      </c>
      <c r="X224" s="98" t="e">
        <f>IF(AND('Riesgos Corrup'!#REF!="Muy Baja",'Riesgos Corrup'!#REF!="Catastrófico"),CONCATENATE("R19C",'Riesgos Corrup'!#REF!),"")</f>
        <v>#REF!</v>
      </c>
      <c r="Y224" s="40"/>
      <c r="Z224" s="40"/>
      <c r="AA224" s="40"/>
      <c r="AB224" s="40"/>
      <c r="AC224" s="40"/>
      <c r="AD224" s="40"/>
      <c r="AE224" s="40"/>
      <c r="AF224" s="40"/>
      <c r="AG224" s="40"/>
      <c r="AH224" s="40"/>
      <c r="AI224" s="40"/>
      <c r="AJ224" s="40"/>
      <c r="AK224" s="40"/>
      <c r="AL224" s="40"/>
      <c r="AM224" s="40"/>
      <c r="AN224" s="40"/>
      <c r="AO224" s="40"/>
      <c r="AP224" s="40"/>
      <c r="AQ224" s="40"/>
      <c r="AR224" s="40"/>
      <c r="AS224" s="40"/>
      <c r="AT224" s="40"/>
      <c r="AU224" s="40"/>
      <c r="AV224" s="40"/>
      <c r="AW224" s="40"/>
      <c r="AX224" s="40"/>
      <c r="AY224" s="40"/>
      <c r="AZ224" s="40"/>
      <c r="BA224" s="40"/>
      <c r="BB224" s="40"/>
      <c r="BC224" s="40"/>
      <c r="BD224" s="40"/>
      <c r="BE224" s="40"/>
      <c r="BF224" s="40"/>
      <c r="BG224" s="40"/>
      <c r="BH224" s="40"/>
      <c r="BI224" s="40"/>
      <c r="BJ224" s="40"/>
      <c r="BK224" s="40"/>
      <c r="BL224" s="40"/>
      <c r="BM224" s="40"/>
    </row>
    <row r="225" spans="1:65" ht="15.5" x14ac:dyDescent="0.35">
      <c r="A225" s="40"/>
      <c r="B225" s="252"/>
      <c r="C225" s="253"/>
      <c r="D225" s="254"/>
      <c r="E225" s="226"/>
      <c r="F225" s="222"/>
      <c r="G225" s="222"/>
      <c r="H225" s="222"/>
      <c r="I225" s="259"/>
      <c r="J225" s="111" t="e">
        <f>IF(AND('Riesgos Corrup'!#REF!="Muy Baja",'Riesgos Corrup'!#REF!="Moderado"),CONCATENATE("R20C",'Riesgos Corrup'!#REF!),"")</f>
        <v>#REF!</v>
      </c>
      <c r="K225" s="112" t="e">
        <f>IF(AND('Riesgos Corrup'!#REF!="Muy Baja",'Riesgos Corrup'!#REF!="Moderado"),CONCATENATE("R20C",'Riesgos Corrup'!#REF!),"")</f>
        <v>#REF!</v>
      </c>
      <c r="L225" s="113" t="e">
        <f>IF(AND('Riesgos Corrup'!#REF!="Muy Baja",'Riesgos Corrup'!#REF!="Moderado"),CONCATENATE("R20C",'Riesgos Corrup'!#REF!),"")</f>
        <v>#REF!</v>
      </c>
      <c r="M225" s="111" t="e">
        <f>IF(AND('Riesgos Corrup'!#REF!="Muy Baja",'Riesgos Corrup'!#REF!="Moderado"),CONCATENATE("R20C",'Riesgos Corrup'!#REF!),"")</f>
        <v>#REF!</v>
      </c>
      <c r="N225" s="112" t="e">
        <f>IF(AND('Riesgos Corrup'!#REF!="Muy Baja",'Riesgos Corrup'!#REF!="Moderado"),CONCATENATE("R20C",'Riesgos Corrup'!#REF!),"")</f>
        <v>#REF!</v>
      </c>
      <c r="O225" s="113" t="e">
        <f>IF(AND('Riesgos Corrup'!#REF!="Muy Baja",'Riesgos Corrup'!#REF!="Moderado"),CONCATENATE("R20C",'Riesgos Corrup'!#REF!),"")</f>
        <v>#REF!</v>
      </c>
      <c r="P225" s="102" t="e">
        <f>IF(AND('Riesgos Corrup'!#REF!="Muy Baja",'Riesgos Corrup'!#REF!="Moderado"),CONCATENATE("R20C",'Riesgos Corrup'!#REF!),"")</f>
        <v>#REF!</v>
      </c>
      <c r="Q225" s="103" t="e">
        <f>IF(AND('Riesgos Corrup'!#REF!="Muy Baja",'Riesgos Corrup'!#REF!="Moderado"),CONCATENATE("R20C",'Riesgos Corrup'!#REF!),"")</f>
        <v>#REF!</v>
      </c>
      <c r="R225" s="104" t="e">
        <f>IF(AND('Riesgos Corrup'!#REF!="Muy Baja",'Riesgos Corrup'!#REF!="Moderado"),CONCATENATE("R20C",'Riesgos Corrup'!#REF!),"")</f>
        <v>#REF!</v>
      </c>
      <c r="S225" s="83" t="e">
        <f>IF(AND('Riesgos Corrup'!#REF!="Muy Baja",'Riesgos Corrup'!#REF!="Mayor"),CONCATENATE("R20C",'Riesgos Corrup'!#REF!),"")</f>
        <v>#REF!</v>
      </c>
      <c r="T225" s="39" t="e">
        <f>IF(AND('Riesgos Corrup'!#REF!="Muy Baja",'Riesgos Corrup'!#REF!="Mayor"),CONCATENATE("R20C",'Riesgos Corrup'!#REF!),"")</f>
        <v>#REF!</v>
      </c>
      <c r="U225" s="84" t="e">
        <f>IF(AND('Riesgos Corrup'!#REF!="Muy Baja",'Riesgos Corrup'!#REF!="Mayor"),CONCATENATE("R20C",'Riesgos Corrup'!#REF!),"")</f>
        <v>#REF!</v>
      </c>
      <c r="V225" s="96" t="e">
        <f>IF(AND('Riesgos Corrup'!#REF!="Muy Baja",'Riesgos Corrup'!#REF!="Catastrófico"),CONCATENATE("R20C",'Riesgos Corrup'!#REF!),"")</f>
        <v>#REF!</v>
      </c>
      <c r="W225" s="97" t="e">
        <f>IF(AND('Riesgos Corrup'!#REF!="Muy Baja",'Riesgos Corrup'!#REF!="Catastrófico"),CONCATENATE("R20C",'Riesgos Corrup'!#REF!),"")</f>
        <v>#REF!</v>
      </c>
      <c r="X225" s="98" t="e">
        <f>IF(AND('Riesgos Corrup'!#REF!="Muy Baja",'Riesgos Corrup'!#REF!="Catastrófico"),CONCATENATE("R20C",'Riesgos Corrup'!#REF!),"")</f>
        <v>#REF!</v>
      </c>
      <c r="Y225" s="40"/>
      <c r="Z225" s="40"/>
      <c r="AA225" s="40"/>
      <c r="AB225" s="40"/>
      <c r="AC225" s="40"/>
      <c r="AD225" s="40"/>
      <c r="AE225" s="40"/>
      <c r="AF225" s="40"/>
      <c r="AG225" s="40"/>
      <c r="AH225" s="40"/>
      <c r="AI225" s="40"/>
      <c r="AJ225" s="40"/>
      <c r="AK225" s="40"/>
      <c r="AL225" s="40"/>
      <c r="AM225" s="40"/>
      <c r="AN225" s="40"/>
      <c r="AO225" s="40"/>
      <c r="AP225" s="40"/>
      <c r="AQ225" s="40"/>
      <c r="AR225" s="40"/>
      <c r="AS225" s="40"/>
      <c r="AT225" s="40"/>
      <c r="AU225" s="40"/>
      <c r="AV225" s="40"/>
      <c r="AW225" s="40"/>
      <c r="AX225" s="40"/>
      <c r="AY225" s="40"/>
      <c r="AZ225" s="40"/>
      <c r="BA225" s="40"/>
      <c r="BB225" s="40"/>
      <c r="BC225" s="40"/>
      <c r="BD225" s="40"/>
      <c r="BE225" s="40"/>
      <c r="BF225" s="40"/>
      <c r="BG225" s="40"/>
      <c r="BH225" s="40"/>
      <c r="BI225" s="40"/>
      <c r="BJ225" s="40"/>
      <c r="BK225" s="40"/>
      <c r="BL225" s="40"/>
      <c r="BM225" s="40"/>
    </row>
    <row r="226" spans="1:65" ht="15.5" x14ac:dyDescent="0.35">
      <c r="A226" s="40"/>
      <c r="B226" s="252"/>
      <c r="C226" s="253"/>
      <c r="D226" s="254"/>
      <c r="E226" s="226"/>
      <c r="F226" s="222"/>
      <c r="G226" s="222"/>
      <c r="H226" s="222"/>
      <c r="I226" s="259"/>
      <c r="J226" s="111" t="str">
        <f ca="1">IF(AND('Riesgos Corrup'!$AB$25="Muy Baja",'Riesgos Corrup'!$AD$25="Moderado"),CONCATENATE("R21C",'Riesgos Corrup'!$R$25),"")</f>
        <v/>
      </c>
      <c r="K226" s="112" t="str">
        <f>IF(AND('Riesgos Corrup'!$AB$26="Muy Baja",'Riesgos Corrup'!$AD$26="Moderado"),CONCATENATE("R21C",'Riesgos Corrup'!$R$26),"")</f>
        <v/>
      </c>
      <c r="L226" s="113" t="str">
        <f>IF(AND('Riesgos Corrup'!$AB$27="Muy Baja",'Riesgos Corrup'!$AD$27="Moderado"),CONCATENATE("R21C",'Riesgos Corrup'!$R$27),"")</f>
        <v/>
      </c>
      <c r="M226" s="111" t="str">
        <f ca="1">IF(AND('Riesgos Corrup'!$AB$25="Muy Baja",'Riesgos Corrup'!$AD$25="Moderado"),CONCATENATE("R21C",'Riesgos Corrup'!$R$25),"")</f>
        <v/>
      </c>
      <c r="N226" s="112" t="str">
        <f>IF(AND('Riesgos Corrup'!$AB$26="Muy Baja",'Riesgos Corrup'!$AD$26="Moderado"),CONCATENATE("R21C",'Riesgos Corrup'!$R$26),"")</f>
        <v/>
      </c>
      <c r="O226" s="113" t="str">
        <f>IF(AND('Riesgos Corrup'!$AB$27="Muy Baja",'Riesgos Corrup'!$AD$27="Moderado"),CONCATENATE("R21C",'Riesgos Corrup'!$R$27),"")</f>
        <v/>
      </c>
      <c r="P226" s="102" t="str">
        <f ca="1">IF(AND('Riesgos Corrup'!$AB$25="Muy Baja",'Riesgos Corrup'!$AD$25="Moderado"),CONCATENATE("R21C",'Riesgos Corrup'!$R$25),"")</f>
        <v/>
      </c>
      <c r="Q226" s="103" t="str">
        <f>IF(AND('Riesgos Corrup'!$AB$26="Muy Baja",'Riesgos Corrup'!$AD$26="Moderado"),CONCATENATE("R21C",'Riesgos Corrup'!$R$26),"")</f>
        <v/>
      </c>
      <c r="R226" s="104" t="str">
        <f>IF(AND('Riesgos Corrup'!$AB$27="Muy Baja",'Riesgos Corrup'!$AD$27="Moderado"),CONCATENATE("R21C",'Riesgos Corrup'!$R$27),"")</f>
        <v/>
      </c>
      <c r="S226" s="83" t="str">
        <f ca="1">IF(AND('Riesgos Corrup'!$AB$25="Muy Baja",'Riesgos Corrup'!$AD$25="Mayor"),CONCATENATE("R21C",'Riesgos Corrup'!$R$25),"")</f>
        <v/>
      </c>
      <c r="T226" s="39" t="str">
        <f>IF(AND('Riesgos Corrup'!$AB$26="Muy Baja",'Riesgos Corrup'!$AD$26="Mayor"),CONCATENATE("R21C",'Riesgos Corrup'!$R$26),"")</f>
        <v/>
      </c>
      <c r="U226" s="84" t="str">
        <f>IF(AND('Riesgos Corrup'!$AB$27="Muy Baja",'Riesgos Corrup'!$AD$27="Mayor"),CONCATENATE("R21C",'Riesgos Corrup'!$R$27),"")</f>
        <v/>
      </c>
      <c r="V226" s="96" t="str">
        <f ca="1">IF(AND('Riesgos Corrup'!$AB$25="Muy Baja",'Riesgos Corrup'!$AD$25="Catastrófico"),CONCATENATE("R21C",'Riesgos Corrup'!$R$25),"")</f>
        <v/>
      </c>
      <c r="W226" s="97" t="str">
        <f>IF(AND('Riesgos Corrup'!$AB$26="Muy Baja",'Riesgos Corrup'!$AD$26="Catastrófico"),CONCATENATE("R21C",'Riesgos Corrup'!$R$26),"")</f>
        <v/>
      </c>
      <c r="X226" s="98" t="str">
        <f>IF(AND('Riesgos Corrup'!$AB$27="Muy Baja",'Riesgos Corrup'!$AD$27="Catastrófico"),CONCATENATE("R21C",'Riesgos Corrup'!$R$27),"")</f>
        <v/>
      </c>
      <c r="Y226" s="40"/>
      <c r="Z226" s="40"/>
      <c r="AA226" s="40"/>
      <c r="AB226" s="40"/>
      <c r="AC226" s="40"/>
      <c r="AD226" s="40"/>
      <c r="AE226" s="40"/>
      <c r="AF226" s="40"/>
      <c r="AG226" s="40"/>
      <c r="AH226" s="40"/>
      <c r="AI226" s="40"/>
      <c r="AJ226" s="40"/>
      <c r="AK226" s="40"/>
      <c r="AL226" s="40"/>
      <c r="AM226" s="40"/>
      <c r="AN226" s="40"/>
      <c r="AO226" s="40"/>
      <c r="AP226" s="40"/>
      <c r="AQ226" s="40"/>
      <c r="AR226" s="40"/>
      <c r="AS226" s="40"/>
      <c r="AT226" s="40"/>
      <c r="AU226" s="40"/>
      <c r="AV226" s="40"/>
      <c r="AW226" s="40"/>
      <c r="AX226" s="40"/>
      <c r="AY226" s="40"/>
      <c r="AZ226" s="40"/>
      <c r="BA226" s="40"/>
      <c r="BB226" s="40"/>
      <c r="BC226" s="40"/>
      <c r="BD226" s="40"/>
      <c r="BE226" s="40"/>
      <c r="BF226" s="40"/>
      <c r="BG226" s="40"/>
      <c r="BH226" s="40"/>
      <c r="BI226" s="40"/>
      <c r="BJ226" s="40"/>
      <c r="BK226" s="40"/>
      <c r="BL226" s="40"/>
      <c r="BM226" s="40"/>
    </row>
    <row r="227" spans="1:65" ht="15.5" x14ac:dyDescent="0.35">
      <c r="A227" s="40"/>
      <c r="B227" s="252"/>
      <c r="C227" s="253"/>
      <c r="D227" s="254"/>
      <c r="E227" s="226"/>
      <c r="F227" s="222"/>
      <c r="G227" s="222"/>
      <c r="H227" s="222"/>
      <c r="I227" s="259"/>
      <c r="J227" s="111" t="str">
        <f ca="1">IF(AND('Riesgos Corrup'!$AB$28="Muy Baja",'Riesgos Corrup'!$AD$28="Moderado"),CONCATENATE("R22C",'Riesgos Corrup'!$R$28),"")</f>
        <v/>
      </c>
      <c r="K227" s="112" t="str">
        <f>IF(AND('Riesgos Corrup'!$AB$29="Muy Baja",'Riesgos Corrup'!$AD$29="Moderado"),CONCATENATE("R22C",'Riesgos Corrup'!$R$29),"")</f>
        <v/>
      </c>
      <c r="L227" s="113" t="str">
        <f>IF(AND('Riesgos Corrup'!$AB$30="Muy Baja",'Riesgos Corrup'!$AD$30="Moderado"),CONCATENATE("R22C",'Riesgos Corrup'!$R$30),"")</f>
        <v/>
      </c>
      <c r="M227" s="111" t="str">
        <f ca="1">IF(AND('Riesgos Corrup'!$AB$28="Muy Baja",'Riesgos Corrup'!$AD$28="Moderado"),CONCATENATE("R22C",'Riesgos Corrup'!$R$28),"")</f>
        <v/>
      </c>
      <c r="N227" s="112" t="str">
        <f>IF(AND('Riesgos Corrup'!$AB$29="Muy Baja",'Riesgos Corrup'!$AD$29="Moderado"),CONCATENATE("R22C",'Riesgos Corrup'!$R$29),"")</f>
        <v/>
      </c>
      <c r="O227" s="113" t="str">
        <f>IF(AND('Riesgos Corrup'!$AB$30="Muy Baja",'Riesgos Corrup'!$AD$30="Moderado"),CONCATENATE("R22C",'Riesgos Corrup'!$R$30),"")</f>
        <v/>
      </c>
      <c r="P227" s="102" t="str">
        <f ca="1">IF(AND('Riesgos Corrup'!$AB$28="Muy Baja",'Riesgos Corrup'!$AD$28="Moderado"),CONCATENATE("R22C",'Riesgos Corrup'!$R$28),"")</f>
        <v/>
      </c>
      <c r="Q227" s="103" t="str">
        <f>IF(AND('Riesgos Corrup'!$AB$29="Muy Baja",'Riesgos Corrup'!$AD$29="Moderado"),CONCATENATE("R22C",'Riesgos Corrup'!$R$29),"")</f>
        <v/>
      </c>
      <c r="R227" s="104" t="str">
        <f>IF(AND('Riesgos Corrup'!$AB$30="Muy Baja",'Riesgos Corrup'!$AD$30="Moderado"),CONCATENATE("R22C",'Riesgos Corrup'!$R$30),"")</f>
        <v/>
      </c>
      <c r="S227" s="83" t="str">
        <f ca="1">IF(AND('Riesgos Corrup'!$AB$28="Muy Baja",'Riesgos Corrup'!$AD$28="Mayor"),CONCATENATE("R22C",'Riesgos Corrup'!$R$28),"")</f>
        <v/>
      </c>
      <c r="T227" s="39" t="str">
        <f>IF(AND('Riesgos Corrup'!$AB$29="Muy Baja",'Riesgos Corrup'!$AD$29="Mayor"),CONCATENATE("R22C",'Riesgos Corrup'!$R$29),"")</f>
        <v/>
      </c>
      <c r="U227" s="84" t="str">
        <f>IF(AND('Riesgos Corrup'!$AB$30="Muy Baja",'Riesgos Corrup'!$AD$30="Mayor"),CONCATENATE("R22C",'Riesgos Corrup'!$R$30),"")</f>
        <v/>
      </c>
      <c r="V227" s="96" t="str">
        <f ca="1">IF(AND('Riesgos Corrup'!$AB$28="Muy Baja",'Riesgos Corrup'!$AD$28="Catastrófico"),CONCATENATE("R22C",'Riesgos Corrup'!$R$28),"")</f>
        <v/>
      </c>
      <c r="W227" s="97" t="str">
        <f>IF(AND('Riesgos Corrup'!$AB$29="Muy Baja",'Riesgos Corrup'!$AD$29="Catastrófico"),CONCATENATE("R22C",'Riesgos Corrup'!$R$29),"")</f>
        <v/>
      </c>
      <c r="X227" s="98" t="str">
        <f>IF(AND('Riesgos Corrup'!$AB$30="Muy Baja",'Riesgos Corrup'!$AD$30="Catastrófico"),CONCATENATE("R22C",'Riesgos Corrup'!$R$30),"")</f>
        <v/>
      </c>
      <c r="Y227" s="40"/>
      <c r="Z227" s="40"/>
      <c r="AA227" s="40"/>
      <c r="AB227" s="40"/>
      <c r="AC227" s="40"/>
      <c r="AD227" s="40"/>
      <c r="AE227" s="40"/>
      <c r="AF227" s="40"/>
      <c r="AG227" s="40"/>
      <c r="AH227" s="40"/>
      <c r="AI227" s="40"/>
      <c r="AJ227" s="40"/>
      <c r="AK227" s="40"/>
      <c r="AL227" s="40"/>
      <c r="AM227" s="40"/>
      <c r="AN227" s="40"/>
      <c r="AO227" s="40"/>
      <c r="AP227" s="40"/>
      <c r="AQ227" s="40"/>
      <c r="AR227" s="40"/>
      <c r="AS227" s="40"/>
      <c r="AT227" s="40"/>
      <c r="AU227" s="40"/>
      <c r="AV227" s="40"/>
      <c r="AW227" s="40"/>
      <c r="AX227" s="40"/>
      <c r="AY227" s="40"/>
      <c r="AZ227" s="40"/>
      <c r="BA227" s="40"/>
      <c r="BB227" s="40"/>
      <c r="BC227" s="40"/>
      <c r="BD227" s="40"/>
      <c r="BE227" s="40"/>
      <c r="BF227" s="40"/>
      <c r="BG227" s="40"/>
      <c r="BH227" s="40"/>
      <c r="BI227" s="40"/>
      <c r="BJ227" s="40"/>
      <c r="BK227" s="40"/>
      <c r="BL227" s="40"/>
      <c r="BM227" s="40"/>
    </row>
    <row r="228" spans="1:65" ht="15.5" x14ac:dyDescent="0.35">
      <c r="A228" s="40"/>
      <c r="B228" s="252"/>
      <c r="C228" s="253"/>
      <c r="D228" s="254"/>
      <c r="E228" s="226"/>
      <c r="F228" s="222"/>
      <c r="G228" s="222"/>
      <c r="H228" s="222"/>
      <c r="I228" s="259"/>
      <c r="J228" s="111" t="e">
        <f>IF(AND('Riesgos Corrup'!#REF!="Muy Baja",'Riesgos Corrup'!#REF!="Moderado"),CONCATENATE("R23C",'Riesgos Corrup'!#REF!),"")</f>
        <v>#REF!</v>
      </c>
      <c r="K228" s="112" t="e">
        <f>IF(AND('Riesgos Corrup'!#REF!="Muy Baja",'Riesgos Corrup'!#REF!="Moderado"),CONCATENATE("R23C",'Riesgos Corrup'!#REF!),"")</f>
        <v>#REF!</v>
      </c>
      <c r="L228" s="113" t="e">
        <f>IF(AND('Riesgos Corrup'!#REF!="Muy Baja",'Riesgos Corrup'!#REF!="Moderado"),CONCATENATE("R23C",'Riesgos Corrup'!#REF!),"")</f>
        <v>#REF!</v>
      </c>
      <c r="M228" s="111" t="e">
        <f>IF(AND('Riesgos Corrup'!#REF!="Muy Baja",'Riesgos Corrup'!#REF!="Moderado"),CONCATENATE("R23C",'Riesgos Corrup'!#REF!),"")</f>
        <v>#REF!</v>
      </c>
      <c r="N228" s="112" t="e">
        <f>IF(AND('Riesgos Corrup'!#REF!="Muy Baja",'Riesgos Corrup'!#REF!="Moderado"),CONCATENATE("R23C",'Riesgos Corrup'!#REF!),"")</f>
        <v>#REF!</v>
      </c>
      <c r="O228" s="113" t="e">
        <f>IF(AND('Riesgos Corrup'!#REF!="Muy Baja",'Riesgos Corrup'!#REF!="Moderado"),CONCATENATE("R23C",'Riesgos Corrup'!#REF!),"")</f>
        <v>#REF!</v>
      </c>
      <c r="P228" s="102" t="e">
        <f>IF(AND('Riesgos Corrup'!#REF!="Muy Baja",'Riesgos Corrup'!#REF!="Moderado"),CONCATENATE("R23C",'Riesgos Corrup'!#REF!),"")</f>
        <v>#REF!</v>
      </c>
      <c r="Q228" s="103" t="e">
        <f>IF(AND('Riesgos Corrup'!#REF!="Muy Baja",'Riesgos Corrup'!#REF!="Moderado"),CONCATENATE("R23C",'Riesgos Corrup'!#REF!),"")</f>
        <v>#REF!</v>
      </c>
      <c r="R228" s="104" t="e">
        <f>IF(AND('Riesgos Corrup'!#REF!="Muy Baja",'Riesgos Corrup'!#REF!="Moderado"),CONCATENATE("R23C",'Riesgos Corrup'!#REF!),"")</f>
        <v>#REF!</v>
      </c>
      <c r="S228" s="83" t="e">
        <f>IF(AND('Riesgos Corrup'!#REF!="Muy Baja",'Riesgos Corrup'!#REF!="Mayor"),CONCATENATE("R23C",'Riesgos Corrup'!#REF!),"")</f>
        <v>#REF!</v>
      </c>
      <c r="T228" s="39" t="e">
        <f>IF(AND('Riesgos Corrup'!#REF!="Muy Baja",'Riesgos Corrup'!#REF!="Mayor"),CONCATENATE("R23C",'Riesgos Corrup'!#REF!),"")</f>
        <v>#REF!</v>
      </c>
      <c r="U228" s="84" t="e">
        <f>IF(AND('Riesgos Corrup'!#REF!="Muy Baja",'Riesgos Corrup'!#REF!="Mayor"),CONCATENATE("R23C",'Riesgos Corrup'!#REF!),"")</f>
        <v>#REF!</v>
      </c>
      <c r="V228" s="96" t="e">
        <f>IF(AND('Riesgos Corrup'!#REF!="Muy Baja",'Riesgos Corrup'!#REF!="Catastrófico"),CONCATENATE("R23C",'Riesgos Corrup'!#REF!),"")</f>
        <v>#REF!</v>
      </c>
      <c r="W228" s="97" t="e">
        <f>IF(AND('Riesgos Corrup'!#REF!="Muy Baja",'Riesgos Corrup'!#REF!="Catastrófico"),CONCATENATE("R23C",'Riesgos Corrup'!#REF!),"")</f>
        <v>#REF!</v>
      </c>
      <c r="X228" s="98" t="e">
        <f>IF(AND('Riesgos Corrup'!#REF!="Muy Baja",'Riesgos Corrup'!#REF!="Catastrófico"),CONCATENATE("R23C",'Riesgos Corrup'!#REF!),"")</f>
        <v>#REF!</v>
      </c>
      <c r="Y228" s="40"/>
      <c r="Z228" s="40"/>
      <c r="AA228" s="40"/>
      <c r="AB228" s="40"/>
      <c r="AC228" s="40"/>
      <c r="AD228" s="40"/>
      <c r="AE228" s="40"/>
      <c r="AF228" s="40"/>
      <c r="AG228" s="40"/>
      <c r="AH228" s="40"/>
      <c r="AI228" s="40"/>
      <c r="AJ228" s="40"/>
      <c r="AK228" s="40"/>
      <c r="AL228" s="40"/>
      <c r="AM228" s="40"/>
      <c r="AN228" s="40"/>
      <c r="AO228" s="40"/>
      <c r="AP228" s="40"/>
      <c r="AQ228" s="40"/>
      <c r="AR228" s="40"/>
      <c r="AS228" s="40"/>
      <c r="AT228" s="40"/>
      <c r="AU228" s="40"/>
      <c r="AV228" s="40"/>
      <c r="AW228" s="40"/>
      <c r="AX228" s="40"/>
      <c r="AY228" s="40"/>
      <c r="AZ228" s="40"/>
      <c r="BA228" s="40"/>
      <c r="BB228" s="40"/>
      <c r="BC228" s="40"/>
      <c r="BD228" s="40"/>
      <c r="BE228" s="40"/>
      <c r="BF228" s="40"/>
      <c r="BG228" s="40"/>
      <c r="BH228" s="40"/>
      <c r="BI228" s="40"/>
      <c r="BJ228" s="40"/>
      <c r="BK228" s="40"/>
      <c r="BL228" s="40"/>
      <c r="BM228" s="40"/>
    </row>
    <row r="229" spans="1:65" ht="15.5" x14ac:dyDescent="0.35">
      <c r="A229" s="40"/>
      <c r="B229" s="252"/>
      <c r="C229" s="253"/>
      <c r="D229" s="254"/>
      <c r="E229" s="226"/>
      <c r="F229" s="222"/>
      <c r="G229" s="222"/>
      <c r="H229" s="222"/>
      <c r="I229" s="259"/>
      <c r="J229" s="111" t="e">
        <f>IF(AND('Riesgos Corrup'!#REF!="Muy Baja",'Riesgos Corrup'!#REF!="Moderado"),CONCATENATE("R24C",'Riesgos Corrup'!#REF!),"")</f>
        <v>#REF!</v>
      </c>
      <c r="K229" s="112" t="e">
        <f>IF(AND('Riesgos Corrup'!#REF!="Muy Baja",'Riesgos Corrup'!#REF!="Moderado"),CONCATENATE("R24C",'Riesgos Corrup'!#REF!),"")</f>
        <v>#REF!</v>
      </c>
      <c r="L229" s="113" t="e">
        <f>IF(AND('Riesgos Corrup'!#REF!="Muy Baja",'Riesgos Corrup'!#REF!="Moderado"),CONCATENATE("R24C",'Riesgos Corrup'!#REF!),"")</f>
        <v>#REF!</v>
      </c>
      <c r="M229" s="111" t="e">
        <f>IF(AND('Riesgos Corrup'!#REF!="Muy Baja",'Riesgos Corrup'!#REF!="Moderado"),CONCATENATE("R24C",'Riesgos Corrup'!#REF!),"")</f>
        <v>#REF!</v>
      </c>
      <c r="N229" s="112" t="e">
        <f>IF(AND('Riesgos Corrup'!#REF!="Muy Baja",'Riesgos Corrup'!#REF!="Moderado"),CONCATENATE("R24C",'Riesgos Corrup'!#REF!),"")</f>
        <v>#REF!</v>
      </c>
      <c r="O229" s="113" t="e">
        <f>IF(AND('Riesgos Corrup'!#REF!="Muy Baja",'Riesgos Corrup'!#REF!="Moderado"),CONCATENATE("R24C",'Riesgos Corrup'!#REF!),"")</f>
        <v>#REF!</v>
      </c>
      <c r="P229" s="102" t="e">
        <f>IF(AND('Riesgos Corrup'!#REF!="Muy Baja",'Riesgos Corrup'!#REF!="Moderado"),CONCATENATE("R24C",'Riesgos Corrup'!#REF!),"")</f>
        <v>#REF!</v>
      </c>
      <c r="Q229" s="103" t="e">
        <f>IF(AND('Riesgos Corrup'!#REF!="Muy Baja",'Riesgos Corrup'!#REF!="Moderado"),CONCATENATE("R24C",'Riesgos Corrup'!#REF!),"")</f>
        <v>#REF!</v>
      </c>
      <c r="R229" s="104" t="e">
        <f>IF(AND('Riesgos Corrup'!#REF!="Muy Baja",'Riesgos Corrup'!#REF!="Moderado"),CONCATENATE("R24C",'Riesgos Corrup'!#REF!),"")</f>
        <v>#REF!</v>
      </c>
      <c r="S229" s="83" t="e">
        <f>IF(AND('Riesgos Corrup'!#REF!="Muy Baja",'Riesgos Corrup'!#REF!="Mayor"),CONCATENATE("R24C",'Riesgos Corrup'!#REF!),"")</f>
        <v>#REF!</v>
      </c>
      <c r="T229" s="39" t="e">
        <f>IF(AND('Riesgos Corrup'!#REF!="Muy Baja",'Riesgos Corrup'!#REF!="Mayor"),CONCATENATE("R24C",'Riesgos Corrup'!#REF!),"")</f>
        <v>#REF!</v>
      </c>
      <c r="U229" s="84" t="e">
        <f>IF(AND('Riesgos Corrup'!#REF!="Muy Baja",'Riesgos Corrup'!#REF!="Mayor"),CONCATENATE("R24C",'Riesgos Corrup'!#REF!),"")</f>
        <v>#REF!</v>
      </c>
      <c r="V229" s="96" t="e">
        <f>IF(AND('Riesgos Corrup'!#REF!="Muy Baja",'Riesgos Corrup'!#REF!="Catastrófico"),CONCATENATE("R24C",'Riesgos Corrup'!#REF!),"")</f>
        <v>#REF!</v>
      </c>
      <c r="W229" s="97" t="e">
        <f>IF(AND('Riesgos Corrup'!#REF!="Muy Baja",'Riesgos Corrup'!#REF!="Catastrófico"),CONCATENATE("R24C",'Riesgos Corrup'!#REF!),"")</f>
        <v>#REF!</v>
      </c>
      <c r="X229" s="98" t="e">
        <f>IF(AND('Riesgos Corrup'!#REF!="Muy Baja",'Riesgos Corrup'!#REF!="Catastrófico"),CONCATENATE("R24C",'Riesgos Corrup'!#REF!),"")</f>
        <v>#REF!</v>
      </c>
      <c r="Y229" s="40"/>
      <c r="Z229" s="40"/>
      <c r="AA229" s="40"/>
      <c r="AB229" s="40"/>
      <c r="AC229" s="40"/>
      <c r="AD229" s="40"/>
      <c r="AE229" s="40"/>
      <c r="AF229" s="40"/>
      <c r="AG229" s="40"/>
      <c r="AH229" s="40"/>
      <c r="AI229" s="40"/>
      <c r="AJ229" s="40"/>
      <c r="AK229" s="40"/>
      <c r="AL229" s="40"/>
      <c r="AM229" s="40"/>
      <c r="AN229" s="40"/>
      <c r="AO229" s="40"/>
      <c r="AP229" s="40"/>
      <c r="AQ229" s="40"/>
      <c r="AR229" s="40"/>
      <c r="AS229" s="40"/>
      <c r="AT229" s="40"/>
      <c r="AU229" s="40"/>
      <c r="AV229" s="40"/>
      <c r="AW229" s="40"/>
      <c r="AX229" s="40"/>
      <c r="AY229" s="40"/>
      <c r="AZ229" s="40"/>
      <c r="BA229" s="40"/>
      <c r="BB229" s="40"/>
      <c r="BC229" s="40"/>
      <c r="BD229" s="40"/>
      <c r="BE229" s="40"/>
      <c r="BF229" s="40"/>
      <c r="BG229" s="40"/>
      <c r="BH229" s="40"/>
      <c r="BI229" s="40"/>
      <c r="BJ229" s="40"/>
      <c r="BK229" s="40"/>
      <c r="BL229" s="40"/>
      <c r="BM229" s="40"/>
    </row>
    <row r="230" spans="1:65" ht="15.5" x14ac:dyDescent="0.35">
      <c r="A230" s="40"/>
      <c r="B230" s="252"/>
      <c r="C230" s="253"/>
      <c r="D230" s="254"/>
      <c r="E230" s="226"/>
      <c r="F230" s="222"/>
      <c r="G230" s="222"/>
      <c r="H230" s="222"/>
      <c r="I230" s="259"/>
      <c r="J230" s="111" t="str">
        <f ca="1">IF(AND('Riesgos Corrup'!$AB$31="Muy Baja",'Riesgos Corrup'!$AD$31="Moderado"),CONCATENATE("R25C",'Riesgos Corrup'!$R$31),"")</f>
        <v>R25C1</v>
      </c>
      <c r="K230" s="112" t="str">
        <f ca="1">IF(AND('Riesgos Corrup'!$AB$32="Muy Baja",'Riesgos Corrup'!$AD$32="Moderado"),CONCATENATE("R25C",'Riesgos Corrup'!$R$32),"")</f>
        <v/>
      </c>
      <c r="L230" s="113" t="str">
        <f ca="1">IF(AND('Riesgos Corrup'!$AB$33="Muy Baja",'Riesgos Corrup'!$AD$33="Moderado"),CONCATENATE("R25C",'Riesgos Corrup'!$R$33),"")</f>
        <v/>
      </c>
      <c r="M230" s="111" t="str">
        <f ca="1">IF(AND('Riesgos Corrup'!$AB$31="Muy Baja",'Riesgos Corrup'!$AD$31="Moderado"),CONCATENATE("R25C",'Riesgos Corrup'!$R$31),"")</f>
        <v>R25C1</v>
      </c>
      <c r="N230" s="112" t="str">
        <f ca="1">IF(AND('Riesgos Corrup'!$AB$32="Muy Baja",'Riesgos Corrup'!$AD$32="Moderado"),CONCATENATE("R25C",'Riesgos Corrup'!$R$32),"")</f>
        <v/>
      </c>
      <c r="O230" s="113" t="str">
        <f ca="1">IF(AND('Riesgos Corrup'!$AB$33="Muy Baja",'Riesgos Corrup'!$AD$33="Moderado"),CONCATENATE("R25C",'Riesgos Corrup'!$R$33),"")</f>
        <v/>
      </c>
      <c r="P230" s="102" t="str">
        <f ca="1">IF(AND('Riesgos Corrup'!$AB$31="Muy Baja",'Riesgos Corrup'!$AD$31="Moderado"),CONCATENATE("R25C",'Riesgos Corrup'!$R$31),"")</f>
        <v>R25C1</v>
      </c>
      <c r="Q230" s="103" t="str">
        <f ca="1">IF(AND('Riesgos Corrup'!$AB$32="Muy Baja",'Riesgos Corrup'!$AD$32="Moderado"),CONCATENATE("R25C",'Riesgos Corrup'!$R$32),"")</f>
        <v/>
      </c>
      <c r="R230" s="104" t="str">
        <f ca="1">IF(AND('Riesgos Corrup'!$AB$33="Muy Baja",'Riesgos Corrup'!$AD$33="Moderado"),CONCATENATE("R25C",'Riesgos Corrup'!$R$33),"")</f>
        <v/>
      </c>
      <c r="S230" s="83" t="str">
        <f ca="1">IF(AND('Riesgos Corrup'!$AB$31="Muy Baja",'Riesgos Corrup'!$AD$31="Mayor"),CONCATENATE("R25C",'Riesgos Corrup'!$R$31),"")</f>
        <v/>
      </c>
      <c r="T230" s="39" t="str">
        <f ca="1">IF(AND('Riesgos Corrup'!$AB$32="Muy Baja",'Riesgos Corrup'!$AD$32="Mayor"),CONCATENATE("R25C",'Riesgos Corrup'!$R$32),"")</f>
        <v/>
      </c>
      <c r="U230" s="84" t="str">
        <f ca="1">IF(AND('Riesgos Corrup'!$AB$33="Muy Baja",'Riesgos Corrup'!$AD$33="Mayor"),CONCATENATE("R25C",'Riesgos Corrup'!$R$33),"")</f>
        <v/>
      </c>
      <c r="V230" s="96" t="str">
        <f ca="1">IF(AND('Riesgos Corrup'!$AB$31="Muy Baja",'Riesgos Corrup'!$AD$31="Catastrófico"),CONCATENATE("R25C",'Riesgos Corrup'!$R$31),"")</f>
        <v/>
      </c>
      <c r="W230" s="97" t="str">
        <f ca="1">IF(AND('Riesgos Corrup'!$AB$32="Muy Baja",'Riesgos Corrup'!$AD$32="Catastrófico"),CONCATENATE("R25C",'Riesgos Corrup'!$R$32),"")</f>
        <v/>
      </c>
      <c r="X230" s="98" t="str">
        <f ca="1">IF(AND('Riesgos Corrup'!$AB$33="Muy Baja",'Riesgos Corrup'!$AD$33="Catastrófico"),CONCATENATE("R25C",'Riesgos Corrup'!$R$33),"")</f>
        <v/>
      </c>
      <c r="Y230" s="40"/>
      <c r="Z230" s="40"/>
      <c r="AA230" s="40"/>
      <c r="AB230" s="40"/>
      <c r="AC230" s="40"/>
      <c r="AD230" s="40"/>
      <c r="AE230" s="40"/>
      <c r="AF230" s="40"/>
      <c r="AG230" s="40"/>
      <c r="AH230" s="40"/>
      <c r="AI230" s="40"/>
      <c r="AJ230" s="40"/>
      <c r="AK230" s="40"/>
      <c r="AL230" s="40"/>
      <c r="AM230" s="40"/>
      <c r="AN230" s="40"/>
      <c r="AO230" s="40"/>
      <c r="AP230" s="40"/>
      <c r="AQ230" s="40"/>
      <c r="AR230" s="40"/>
      <c r="AS230" s="40"/>
      <c r="AT230" s="40"/>
      <c r="AU230" s="40"/>
      <c r="AV230" s="40"/>
      <c r="AW230" s="40"/>
      <c r="AX230" s="40"/>
      <c r="AY230" s="40"/>
      <c r="AZ230" s="40"/>
      <c r="BA230" s="40"/>
      <c r="BB230" s="40"/>
      <c r="BC230" s="40"/>
      <c r="BD230" s="40"/>
      <c r="BE230" s="40"/>
      <c r="BF230" s="40"/>
      <c r="BG230" s="40"/>
      <c r="BH230" s="40"/>
      <c r="BI230" s="40"/>
      <c r="BJ230" s="40"/>
      <c r="BK230" s="40"/>
      <c r="BL230" s="40"/>
      <c r="BM230" s="40"/>
    </row>
    <row r="231" spans="1:65" ht="15.5" x14ac:dyDescent="0.35">
      <c r="A231" s="40"/>
      <c r="B231" s="252"/>
      <c r="C231" s="253"/>
      <c r="D231" s="254"/>
      <c r="E231" s="226"/>
      <c r="F231" s="222"/>
      <c r="G231" s="222"/>
      <c r="H231" s="222"/>
      <c r="I231" s="259"/>
      <c r="J231" s="111" t="e">
        <f>IF(AND('Riesgos Corrup'!#REF!="Muy Baja",'Riesgos Corrup'!#REF!="Moderado"),CONCATENATE("R26C",'Riesgos Corrup'!#REF!),"")</f>
        <v>#REF!</v>
      </c>
      <c r="K231" s="112" t="e">
        <f>IF(AND('Riesgos Corrup'!#REF!="Muy Baja",'Riesgos Corrup'!#REF!="Moderado"),CONCATENATE("R26C",'Riesgos Corrup'!#REF!),"")</f>
        <v>#REF!</v>
      </c>
      <c r="L231" s="113" t="e">
        <f>IF(AND('Riesgos Corrup'!#REF!="Muy Baja",'Riesgos Corrup'!#REF!="Moderado"),CONCATENATE("R26C",'Riesgos Corrup'!#REF!),"")</f>
        <v>#REF!</v>
      </c>
      <c r="M231" s="111" t="e">
        <f>IF(AND('Riesgos Corrup'!#REF!="Muy Baja",'Riesgos Corrup'!#REF!="Moderado"),CONCATENATE("R26C",'Riesgos Corrup'!#REF!),"")</f>
        <v>#REF!</v>
      </c>
      <c r="N231" s="112" t="e">
        <f>IF(AND('Riesgos Corrup'!#REF!="Muy Baja",'Riesgos Corrup'!#REF!="Moderado"),CONCATENATE("R26C",'Riesgos Corrup'!#REF!),"")</f>
        <v>#REF!</v>
      </c>
      <c r="O231" s="113" t="e">
        <f>IF(AND('Riesgos Corrup'!#REF!="Muy Baja",'Riesgos Corrup'!#REF!="Moderado"),CONCATENATE("R26C",'Riesgos Corrup'!#REF!),"")</f>
        <v>#REF!</v>
      </c>
      <c r="P231" s="102" t="e">
        <f>IF(AND('Riesgos Corrup'!#REF!="Muy Baja",'Riesgos Corrup'!#REF!="Moderado"),CONCATENATE("R26C",'Riesgos Corrup'!#REF!),"")</f>
        <v>#REF!</v>
      </c>
      <c r="Q231" s="103" t="e">
        <f>IF(AND('Riesgos Corrup'!#REF!="Muy Baja",'Riesgos Corrup'!#REF!="Moderado"),CONCATENATE("R26C",'Riesgos Corrup'!#REF!),"")</f>
        <v>#REF!</v>
      </c>
      <c r="R231" s="104" t="e">
        <f>IF(AND('Riesgos Corrup'!#REF!="Muy Baja",'Riesgos Corrup'!#REF!="Moderado"),CONCATENATE("R26C",'Riesgos Corrup'!#REF!),"")</f>
        <v>#REF!</v>
      </c>
      <c r="S231" s="83" t="e">
        <f>IF(AND('Riesgos Corrup'!#REF!="Muy Baja",'Riesgos Corrup'!#REF!="Mayor"),CONCATENATE("R26C",'Riesgos Corrup'!#REF!),"")</f>
        <v>#REF!</v>
      </c>
      <c r="T231" s="39" t="e">
        <f>IF(AND('Riesgos Corrup'!#REF!="Muy Baja",'Riesgos Corrup'!#REF!="Mayor"),CONCATENATE("R26C",'Riesgos Corrup'!#REF!),"")</f>
        <v>#REF!</v>
      </c>
      <c r="U231" s="84" t="e">
        <f>IF(AND('Riesgos Corrup'!#REF!="Muy Baja",'Riesgos Corrup'!#REF!="Mayor"),CONCATENATE("R26C",'Riesgos Corrup'!#REF!),"")</f>
        <v>#REF!</v>
      </c>
      <c r="V231" s="96" t="e">
        <f>IF(AND('Riesgos Corrup'!#REF!="Muy Baja",'Riesgos Corrup'!#REF!="Catastrófico"),CONCATENATE("R26C",'Riesgos Corrup'!#REF!),"")</f>
        <v>#REF!</v>
      </c>
      <c r="W231" s="97" t="e">
        <f>IF(AND('Riesgos Corrup'!#REF!="Muy Baja",'Riesgos Corrup'!#REF!="Catastrófico"),CONCATENATE("R26C",'Riesgos Corrup'!#REF!),"")</f>
        <v>#REF!</v>
      </c>
      <c r="X231" s="98" t="e">
        <f>IF(AND('Riesgos Corrup'!#REF!="Muy Baja",'Riesgos Corrup'!#REF!="Catastrófico"),CONCATENATE("R26C",'Riesgos Corrup'!#REF!),"")</f>
        <v>#REF!</v>
      </c>
      <c r="Y231" s="40"/>
      <c r="Z231" s="40"/>
      <c r="AA231" s="40"/>
      <c r="AB231" s="40"/>
      <c r="AC231" s="40"/>
      <c r="AD231" s="40"/>
      <c r="AE231" s="40"/>
      <c r="AF231" s="40"/>
      <c r="AG231" s="40"/>
      <c r="AH231" s="40"/>
      <c r="AI231" s="40"/>
      <c r="AJ231" s="40"/>
      <c r="AK231" s="40"/>
      <c r="AL231" s="40"/>
      <c r="AM231" s="40"/>
      <c r="AN231" s="40"/>
      <c r="AO231" s="40"/>
      <c r="AP231" s="40"/>
      <c r="AQ231" s="40"/>
      <c r="AR231" s="40"/>
      <c r="AS231" s="40"/>
      <c r="AT231" s="40"/>
      <c r="AU231" s="40"/>
      <c r="AV231" s="40"/>
      <c r="AW231" s="40"/>
      <c r="AX231" s="40"/>
      <c r="AY231" s="40"/>
      <c r="AZ231" s="40"/>
      <c r="BA231" s="40"/>
      <c r="BB231" s="40"/>
      <c r="BC231" s="40"/>
      <c r="BD231" s="40"/>
      <c r="BE231" s="40"/>
      <c r="BF231" s="40"/>
      <c r="BG231" s="40"/>
      <c r="BH231" s="40"/>
      <c r="BI231" s="40"/>
      <c r="BJ231" s="40"/>
      <c r="BK231" s="40"/>
      <c r="BL231" s="40"/>
      <c r="BM231" s="40"/>
    </row>
    <row r="232" spans="1:65" ht="15.5" x14ac:dyDescent="0.35">
      <c r="A232" s="40"/>
      <c r="B232" s="252"/>
      <c r="C232" s="253"/>
      <c r="D232" s="254"/>
      <c r="E232" s="226"/>
      <c r="F232" s="222"/>
      <c r="G232" s="222"/>
      <c r="H232" s="222"/>
      <c r="I232" s="259"/>
      <c r="J232" s="111" t="str">
        <f ca="1">IF(AND('Riesgos Corrup'!$AB$34="Muy Baja",'Riesgos Corrup'!$AD$34="Moderado"),CONCATENATE("R27C",'Riesgos Corrup'!$R$34),"")</f>
        <v/>
      </c>
      <c r="K232" s="112" t="str">
        <f>IF(AND('Riesgos Corrup'!$AB$35="Muy Baja",'Riesgos Corrup'!$AD$35="Moderado"),CONCATENATE("R27C",'Riesgos Corrup'!$R$35),"")</f>
        <v/>
      </c>
      <c r="L232" s="113" t="str">
        <f>IF(AND('Riesgos Corrup'!$AB$36="Muy Baja",'Riesgos Corrup'!$AD$36="Moderado"),CONCATENATE("R27C",'Riesgos Corrup'!$R$36),"")</f>
        <v/>
      </c>
      <c r="M232" s="111" t="str">
        <f ca="1">IF(AND('Riesgos Corrup'!$AB$34="Muy Baja",'Riesgos Corrup'!$AD$34="Moderado"),CONCATENATE("R27C",'Riesgos Corrup'!$R$34),"")</f>
        <v/>
      </c>
      <c r="N232" s="112" t="str">
        <f>IF(AND('Riesgos Corrup'!$AB$35="Muy Baja",'Riesgos Corrup'!$AD$35="Moderado"),CONCATENATE("R27C",'Riesgos Corrup'!$R$35),"")</f>
        <v/>
      </c>
      <c r="O232" s="113" t="str">
        <f>IF(AND('Riesgos Corrup'!$AB$36="Muy Baja",'Riesgos Corrup'!$AD$36="Moderado"),CONCATENATE("R27C",'Riesgos Corrup'!$R$36),"")</f>
        <v/>
      </c>
      <c r="P232" s="102" t="str">
        <f ca="1">IF(AND('Riesgos Corrup'!$AB$34="Muy Baja",'Riesgos Corrup'!$AD$34="Moderado"),CONCATENATE("R27C",'Riesgos Corrup'!$R$34),"")</f>
        <v/>
      </c>
      <c r="Q232" s="103" t="str">
        <f>IF(AND('Riesgos Corrup'!$AB$35="Muy Baja",'Riesgos Corrup'!$AD$35="Moderado"),CONCATENATE("R27C",'Riesgos Corrup'!$R$35),"")</f>
        <v/>
      </c>
      <c r="R232" s="104" t="str">
        <f>IF(AND('Riesgos Corrup'!$AB$36="Muy Baja",'Riesgos Corrup'!$AD$36="Moderado"),CONCATENATE("R27C",'Riesgos Corrup'!$R$36),"")</f>
        <v/>
      </c>
      <c r="S232" s="83" t="str">
        <f ca="1">IF(AND('Riesgos Corrup'!$AB$34="Muy Baja",'Riesgos Corrup'!$AD$34="Mayor"),CONCATENATE("R27C",'Riesgos Corrup'!$R$34),"")</f>
        <v/>
      </c>
      <c r="T232" s="39" t="str">
        <f>IF(AND('Riesgos Corrup'!$AB$35="Muy Baja",'Riesgos Corrup'!$AD$35="Mayor"),CONCATENATE("R27C",'Riesgos Corrup'!$R$35),"")</f>
        <v/>
      </c>
      <c r="U232" s="84" t="str">
        <f>IF(AND('Riesgos Corrup'!$AB$36="Muy Baja",'Riesgos Corrup'!$AD$36="Mayor"),CONCATENATE("R27C",'Riesgos Corrup'!$R$36),"")</f>
        <v/>
      </c>
      <c r="V232" s="96" t="str">
        <f ca="1">IF(AND('Riesgos Corrup'!$AB$34="Muy Baja",'Riesgos Corrup'!$AD$34="Catastrófico"),CONCATENATE("R27C",'Riesgos Corrup'!$R$34),"")</f>
        <v/>
      </c>
      <c r="W232" s="97" t="str">
        <f>IF(AND('Riesgos Corrup'!$AB$35="Muy Baja",'Riesgos Corrup'!$AD$35="Catastrófico"),CONCATENATE("R27C",'Riesgos Corrup'!$R$35),"")</f>
        <v/>
      </c>
      <c r="X232" s="98" t="str">
        <f>IF(AND('Riesgos Corrup'!$AB$36="Muy Baja",'Riesgos Corrup'!$AD$36="Catastrófico"),CONCATENATE("R27C",'Riesgos Corrup'!$R$36),"")</f>
        <v/>
      </c>
      <c r="Y232" s="40"/>
      <c r="Z232" s="40"/>
      <c r="AA232" s="40"/>
      <c r="AB232" s="40"/>
      <c r="AC232" s="40"/>
      <c r="AD232" s="40"/>
      <c r="AE232" s="40"/>
      <c r="AF232" s="40"/>
      <c r="AG232" s="40"/>
      <c r="AH232" s="40"/>
      <c r="AI232" s="40"/>
      <c r="AJ232" s="40"/>
      <c r="AK232" s="40"/>
      <c r="AL232" s="40"/>
      <c r="AM232" s="40"/>
      <c r="AN232" s="40"/>
      <c r="AO232" s="40"/>
      <c r="AP232" s="40"/>
      <c r="AQ232" s="40"/>
      <c r="AR232" s="40"/>
      <c r="AS232" s="40"/>
      <c r="AT232" s="40"/>
      <c r="AU232" s="40"/>
      <c r="AV232" s="40"/>
      <c r="AW232" s="40"/>
      <c r="AX232" s="40"/>
      <c r="AY232" s="40"/>
      <c r="AZ232" s="40"/>
      <c r="BA232" s="40"/>
      <c r="BB232" s="40"/>
      <c r="BC232" s="40"/>
      <c r="BD232" s="40"/>
      <c r="BE232" s="40"/>
      <c r="BF232" s="40"/>
      <c r="BG232" s="40"/>
      <c r="BH232" s="40"/>
      <c r="BI232" s="40"/>
      <c r="BJ232" s="40"/>
      <c r="BK232" s="40"/>
      <c r="BL232" s="40"/>
      <c r="BM232" s="40"/>
    </row>
    <row r="233" spans="1:65" ht="15.5" x14ac:dyDescent="0.35">
      <c r="A233" s="40"/>
      <c r="B233" s="252"/>
      <c r="C233" s="253"/>
      <c r="D233" s="254"/>
      <c r="E233" s="226"/>
      <c r="F233" s="222"/>
      <c r="G233" s="222"/>
      <c r="H233" s="222"/>
      <c r="I233" s="259"/>
      <c r="J233" s="111" t="e">
        <f>IF(AND('Riesgos Corrup'!#REF!="Muy Baja",'Riesgos Corrup'!#REF!="Moderado"),CONCATENATE("R28C",'Riesgos Corrup'!#REF!),"")</f>
        <v>#REF!</v>
      </c>
      <c r="K233" s="112" t="e">
        <f>IF(AND('Riesgos Corrup'!#REF!="Muy Baja",'Riesgos Corrup'!#REF!="Moderado"),CONCATENATE("R28C",'Riesgos Corrup'!#REF!),"")</f>
        <v>#REF!</v>
      </c>
      <c r="L233" s="113" t="e">
        <f>IF(AND('Riesgos Corrup'!#REF!="Muy Baja",'Riesgos Corrup'!#REF!="Moderado"),CONCATENATE("R28C",'Riesgos Corrup'!#REF!),"")</f>
        <v>#REF!</v>
      </c>
      <c r="M233" s="111" t="e">
        <f>IF(AND('Riesgos Corrup'!#REF!="Muy Baja",'Riesgos Corrup'!#REF!="Moderado"),CONCATENATE("R28C",'Riesgos Corrup'!#REF!),"")</f>
        <v>#REF!</v>
      </c>
      <c r="N233" s="112" t="e">
        <f>IF(AND('Riesgos Corrup'!#REF!="Muy Baja",'Riesgos Corrup'!#REF!="Moderado"),CONCATENATE("R28C",'Riesgos Corrup'!#REF!),"")</f>
        <v>#REF!</v>
      </c>
      <c r="O233" s="113" t="e">
        <f>IF(AND('Riesgos Corrup'!#REF!="Muy Baja",'Riesgos Corrup'!#REF!="Moderado"),CONCATENATE("R28C",'Riesgos Corrup'!#REF!),"")</f>
        <v>#REF!</v>
      </c>
      <c r="P233" s="102" t="e">
        <f>IF(AND('Riesgos Corrup'!#REF!="Muy Baja",'Riesgos Corrup'!#REF!="Moderado"),CONCATENATE("R28C",'Riesgos Corrup'!#REF!),"")</f>
        <v>#REF!</v>
      </c>
      <c r="Q233" s="103" t="e">
        <f>IF(AND('Riesgos Corrup'!#REF!="Muy Baja",'Riesgos Corrup'!#REF!="Moderado"),CONCATENATE("R28C",'Riesgos Corrup'!#REF!),"")</f>
        <v>#REF!</v>
      </c>
      <c r="R233" s="104" t="e">
        <f>IF(AND('Riesgos Corrup'!#REF!="Muy Baja",'Riesgos Corrup'!#REF!="Moderado"),CONCATENATE("R28C",'Riesgos Corrup'!#REF!),"")</f>
        <v>#REF!</v>
      </c>
      <c r="S233" s="83" t="e">
        <f>IF(AND('Riesgos Corrup'!#REF!="Muy Baja",'Riesgos Corrup'!#REF!="Mayor"),CONCATENATE("R28C",'Riesgos Corrup'!#REF!),"")</f>
        <v>#REF!</v>
      </c>
      <c r="T233" s="39" t="e">
        <f>IF(AND('Riesgos Corrup'!#REF!="Muy Baja",'Riesgos Corrup'!#REF!="Mayor"),CONCATENATE("R28C",'Riesgos Corrup'!#REF!),"")</f>
        <v>#REF!</v>
      </c>
      <c r="U233" s="84" t="e">
        <f>IF(AND('Riesgos Corrup'!#REF!="Muy Baja",'Riesgos Corrup'!#REF!="Mayor"),CONCATENATE("R28C",'Riesgos Corrup'!#REF!),"")</f>
        <v>#REF!</v>
      </c>
      <c r="V233" s="96" t="e">
        <f>IF(AND('Riesgos Corrup'!#REF!="Muy Baja",'Riesgos Corrup'!#REF!="Catastrófico"),CONCATENATE("R28C",'Riesgos Corrup'!#REF!),"")</f>
        <v>#REF!</v>
      </c>
      <c r="W233" s="97" t="e">
        <f>IF(AND('Riesgos Corrup'!#REF!="Muy Baja",'Riesgos Corrup'!#REF!="Catastrófico"),CONCATENATE("R28C",'Riesgos Corrup'!#REF!),"")</f>
        <v>#REF!</v>
      </c>
      <c r="X233" s="98" t="e">
        <f>IF(AND('Riesgos Corrup'!#REF!="Muy Baja",'Riesgos Corrup'!#REF!="Catastrófico"),CONCATENATE("R28C",'Riesgos Corrup'!#REF!),"")</f>
        <v>#REF!</v>
      </c>
      <c r="Y233" s="40"/>
      <c r="Z233" s="40"/>
      <c r="AA233" s="40"/>
      <c r="AB233" s="40"/>
      <c r="AC233" s="40"/>
      <c r="AD233" s="40"/>
      <c r="AE233" s="40"/>
      <c r="AF233" s="40"/>
      <c r="AG233" s="40"/>
      <c r="AH233" s="40"/>
      <c r="AI233" s="40"/>
      <c r="AJ233" s="40"/>
      <c r="AK233" s="40"/>
      <c r="AL233" s="40"/>
      <c r="AM233" s="40"/>
      <c r="AN233" s="40"/>
      <c r="AO233" s="40"/>
      <c r="AP233" s="40"/>
      <c r="AQ233" s="40"/>
      <c r="AR233" s="40"/>
      <c r="AS233" s="40"/>
      <c r="AT233" s="40"/>
      <c r="AU233" s="40"/>
      <c r="AV233" s="40"/>
      <c r="AW233" s="40"/>
      <c r="AX233" s="40"/>
      <c r="AY233" s="40"/>
      <c r="AZ233" s="40"/>
      <c r="BA233" s="40"/>
      <c r="BB233" s="40"/>
      <c r="BC233" s="40"/>
      <c r="BD233" s="40"/>
      <c r="BE233" s="40"/>
      <c r="BF233" s="40"/>
      <c r="BG233" s="40"/>
      <c r="BH233" s="40"/>
      <c r="BI233" s="40"/>
      <c r="BJ233" s="40"/>
      <c r="BK233" s="40"/>
      <c r="BL233" s="40"/>
      <c r="BM233" s="40"/>
    </row>
    <row r="234" spans="1:65" ht="15" customHeight="1" x14ac:dyDescent="0.35">
      <c r="A234" s="40"/>
      <c r="B234" s="252"/>
      <c r="C234" s="253"/>
      <c r="D234" s="254"/>
      <c r="E234" s="226"/>
      <c r="F234" s="222"/>
      <c r="G234" s="222"/>
      <c r="H234" s="222"/>
      <c r="I234" s="259"/>
      <c r="J234" s="111" t="e">
        <f>IF(AND('Riesgos Corrup'!#REF!="Muy Baja",'Riesgos Corrup'!#REF!="Moderado"),CONCATENATE("R29C",'Riesgos Corrup'!#REF!),"")</f>
        <v>#REF!</v>
      </c>
      <c r="K234" s="112" t="e">
        <f>IF(AND('Riesgos Corrup'!#REF!="Muy Baja",'Riesgos Corrup'!#REF!="Moderado"),CONCATENATE("R29C",'Riesgos Corrup'!#REF!),"")</f>
        <v>#REF!</v>
      </c>
      <c r="L234" s="113" t="e">
        <f>IF(AND('Riesgos Corrup'!#REF!="Muy Baja",'Riesgos Corrup'!#REF!="Moderado"),CONCATENATE("R29C",'Riesgos Corrup'!#REF!),"")</f>
        <v>#REF!</v>
      </c>
      <c r="M234" s="111" t="e">
        <f>IF(AND('Riesgos Corrup'!#REF!="Muy Baja",'Riesgos Corrup'!#REF!="Moderado"),CONCATENATE("R29C",'Riesgos Corrup'!#REF!),"")</f>
        <v>#REF!</v>
      </c>
      <c r="N234" s="112" t="e">
        <f>IF(AND('Riesgos Corrup'!#REF!="Muy Baja",'Riesgos Corrup'!#REF!="Moderado"),CONCATENATE("R29C",'Riesgos Corrup'!#REF!),"")</f>
        <v>#REF!</v>
      </c>
      <c r="O234" s="113" t="e">
        <f>IF(AND('Riesgos Corrup'!#REF!="Muy Baja",'Riesgos Corrup'!#REF!="Moderado"),CONCATENATE("R29C",'Riesgos Corrup'!#REF!),"")</f>
        <v>#REF!</v>
      </c>
      <c r="P234" s="102" t="e">
        <f>IF(AND('Riesgos Corrup'!#REF!="Muy Baja",'Riesgos Corrup'!#REF!="Moderado"),CONCATENATE("R29C",'Riesgos Corrup'!#REF!),"")</f>
        <v>#REF!</v>
      </c>
      <c r="Q234" s="103" t="e">
        <f>IF(AND('Riesgos Corrup'!#REF!="Muy Baja",'Riesgos Corrup'!#REF!="Moderado"),CONCATENATE("R29C",'Riesgos Corrup'!#REF!),"")</f>
        <v>#REF!</v>
      </c>
      <c r="R234" s="104" t="e">
        <f>IF(AND('Riesgos Corrup'!#REF!="Muy Baja",'Riesgos Corrup'!#REF!="Moderado"),CONCATENATE("R29C",'Riesgos Corrup'!#REF!),"")</f>
        <v>#REF!</v>
      </c>
      <c r="S234" s="83" t="e">
        <f>IF(AND('Riesgos Corrup'!#REF!="Muy Baja",'Riesgos Corrup'!#REF!="Mayor"),CONCATENATE("R29C",'Riesgos Corrup'!#REF!),"")</f>
        <v>#REF!</v>
      </c>
      <c r="T234" s="39" t="e">
        <f>IF(AND('Riesgos Corrup'!#REF!="Muy Baja",'Riesgos Corrup'!#REF!="Mayor"),CONCATENATE("R29C",'Riesgos Corrup'!#REF!),"")</f>
        <v>#REF!</v>
      </c>
      <c r="U234" s="84" t="e">
        <f>IF(AND('Riesgos Corrup'!#REF!="Muy Baja",'Riesgos Corrup'!#REF!="Mayor"),CONCATENATE("R29C",'Riesgos Corrup'!#REF!),"")</f>
        <v>#REF!</v>
      </c>
      <c r="V234" s="96" t="e">
        <f>IF(AND('Riesgos Corrup'!#REF!="Muy Baja",'Riesgos Corrup'!#REF!="Catastrófico"),CONCATENATE("R29C",'Riesgos Corrup'!#REF!),"")</f>
        <v>#REF!</v>
      </c>
      <c r="W234" s="97" t="e">
        <f>IF(AND('Riesgos Corrup'!#REF!="Muy Baja",'Riesgos Corrup'!#REF!="Catastrófico"),CONCATENATE("R29C",'Riesgos Corrup'!#REF!),"")</f>
        <v>#REF!</v>
      </c>
      <c r="X234" s="98" t="e">
        <f>IF(AND('Riesgos Corrup'!#REF!="Muy Baja",'Riesgos Corrup'!#REF!="Catastrófico"),CONCATENATE("R29C",'Riesgos Corrup'!#REF!),"")</f>
        <v>#REF!</v>
      </c>
      <c r="Y234" s="40"/>
      <c r="Z234" s="40"/>
      <c r="AA234" s="40"/>
      <c r="AB234" s="40"/>
      <c r="AC234" s="40"/>
      <c r="AD234" s="40"/>
      <c r="AE234" s="40"/>
      <c r="AF234" s="40"/>
      <c r="AG234" s="40"/>
      <c r="AH234" s="40"/>
      <c r="AI234" s="40"/>
      <c r="AJ234" s="40"/>
      <c r="AK234" s="40"/>
      <c r="AL234" s="40"/>
      <c r="AM234" s="40"/>
      <c r="AN234" s="40"/>
      <c r="AO234" s="40"/>
      <c r="AP234" s="40"/>
      <c r="AQ234" s="40"/>
      <c r="AR234" s="40"/>
      <c r="AS234" s="40"/>
      <c r="AT234" s="40"/>
      <c r="AU234" s="40"/>
      <c r="AV234" s="40"/>
      <c r="AW234" s="40"/>
      <c r="AX234" s="40"/>
      <c r="AY234" s="40"/>
      <c r="AZ234" s="40"/>
      <c r="BA234" s="40"/>
      <c r="BB234" s="40"/>
      <c r="BC234" s="40"/>
      <c r="BD234" s="40"/>
      <c r="BE234" s="40"/>
      <c r="BF234" s="40"/>
      <c r="BG234" s="40"/>
      <c r="BH234" s="40"/>
      <c r="BI234" s="40"/>
      <c r="BJ234" s="40"/>
      <c r="BK234" s="40"/>
      <c r="BL234" s="40"/>
      <c r="BM234" s="40"/>
    </row>
    <row r="235" spans="1:65" ht="15" customHeight="1" x14ac:dyDescent="0.35">
      <c r="A235" s="40"/>
      <c r="B235" s="252"/>
      <c r="C235" s="253"/>
      <c r="D235" s="254"/>
      <c r="E235" s="227"/>
      <c r="F235" s="222"/>
      <c r="G235" s="222"/>
      <c r="H235" s="222"/>
      <c r="I235" s="259"/>
      <c r="J235" s="111" t="e">
        <f>IF(AND('Riesgos Corrup'!#REF!="Muy Baja",'Riesgos Corrup'!#REF!="Moderado"),CONCATENATE("R30C",'Riesgos Corrup'!#REF!),"")</f>
        <v>#REF!</v>
      </c>
      <c r="K235" s="112" t="e">
        <f>IF(AND('Riesgos Corrup'!#REF!="Muy Baja",'Riesgos Corrup'!#REF!="Moderado"),CONCATENATE("R30C",'Riesgos Corrup'!#REF!),"")</f>
        <v>#REF!</v>
      </c>
      <c r="L235" s="113" t="e">
        <f>IF(AND('Riesgos Corrup'!#REF!="Muy Baja",'Riesgos Corrup'!#REF!="Moderado"),CONCATENATE("R30C",'Riesgos Corrup'!#REF!),"")</f>
        <v>#REF!</v>
      </c>
      <c r="M235" s="111" t="e">
        <f>IF(AND('Riesgos Corrup'!#REF!="Muy Baja",'Riesgos Corrup'!#REF!="Moderado"),CONCATENATE("R30C",'Riesgos Corrup'!#REF!),"")</f>
        <v>#REF!</v>
      </c>
      <c r="N235" s="112" t="e">
        <f>IF(AND('Riesgos Corrup'!#REF!="Muy Baja",'Riesgos Corrup'!#REF!="Moderado"),CONCATENATE("R30C",'Riesgos Corrup'!#REF!),"")</f>
        <v>#REF!</v>
      </c>
      <c r="O235" s="113" t="e">
        <f>IF(AND('Riesgos Corrup'!#REF!="Muy Baja",'Riesgos Corrup'!#REF!="Moderado"),CONCATENATE("R30C",'Riesgos Corrup'!#REF!),"")</f>
        <v>#REF!</v>
      </c>
      <c r="P235" s="102" t="e">
        <f>IF(AND('Riesgos Corrup'!#REF!="Muy Baja",'Riesgos Corrup'!#REF!="Moderado"),CONCATENATE("R30C",'Riesgos Corrup'!#REF!),"")</f>
        <v>#REF!</v>
      </c>
      <c r="Q235" s="103" t="e">
        <f>IF(AND('Riesgos Corrup'!#REF!="Muy Baja",'Riesgos Corrup'!#REF!="Moderado"),CONCATENATE("R30C",'Riesgos Corrup'!#REF!),"")</f>
        <v>#REF!</v>
      </c>
      <c r="R235" s="104" t="e">
        <f>IF(AND('Riesgos Corrup'!#REF!="Muy Baja",'Riesgos Corrup'!#REF!="Moderado"),CONCATENATE("R30C",'Riesgos Corrup'!#REF!),"")</f>
        <v>#REF!</v>
      </c>
      <c r="S235" s="83" t="e">
        <f>IF(AND('Riesgos Corrup'!#REF!="Muy Baja",'Riesgos Corrup'!#REF!="Mayor"),CONCATENATE("R30C",'Riesgos Corrup'!#REF!),"")</f>
        <v>#REF!</v>
      </c>
      <c r="T235" s="39" t="e">
        <f>IF(AND('Riesgos Corrup'!#REF!="Muy Baja",'Riesgos Corrup'!#REF!="Mayor"),CONCATENATE("R30C",'Riesgos Corrup'!#REF!),"")</f>
        <v>#REF!</v>
      </c>
      <c r="U235" s="84" t="e">
        <f>IF(AND('Riesgos Corrup'!#REF!="Muy Baja",'Riesgos Corrup'!#REF!="Mayor"),CONCATENATE("R30C",'Riesgos Corrup'!#REF!),"")</f>
        <v>#REF!</v>
      </c>
      <c r="V235" s="96" t="e">
        <f>IF(AND('Riesgos Corrup'!#REF!="Muy Baja",'Riesgos Corrup'!#REF!="Catastrófico"),CONCATENATE("R30C",'Riesgos Corrup'!#REF!),"")</f>
        <v>#REF!</v>
      </c>
      <c r="W235" s="97" t="e">
        <f>IF(AND('Riesgos Corrup'!#REF!="Muy Baja",'Riesgos Corrup'!#REF!="Catastrófico"),CONCATENATE("R30C",'Riesgos Corrup'!#REF!),"")</f>
        <v>#REF!</v>
      </c>
      <c r="X235" s="98" t="e">
        <f>IF(AND('Riesgos Corrup'!#REF!="Muy Baja",'Riesgos Corrup'!#REF!="Catastrófico"),CONCATENATE("R30C",'Riesgos Corrup'!#REF!),"")</f>
        <v>#REF!</v>
      </c>
      <c r="Y235" s="40"/>
      <c r="Z235" s="40"/>
      <c r="AA235" s="40"/>
      <c r="AB235" s="40"/>
      <c r="AC235" s="40"/>
      <c r="AD235" s="40"/>
      <c r="AE235" s="40"/>
      <c r="AF235" s="40"/>
      <c r="AG235" s="40"/>
      <c r="AH235" s="40"/>
      <c r="AI235" s="40"/>
      <c r="AJ235" s="40"/>
      <c r="AK235" s="40"/>
      <c r="AL235" s="40"/>
      <c r="AM235" s="40"/>
      <c r="AN235" s="40"/>
      <c r="AO235" s="40"/>
      <c r="AP235" s="40"/>
      <c r="AQ235" s="40"/>
      <c r="AR235" s="40"/>
      <c r="AS235" s="40"/>
      <c r="AT235" s="40"/>
      <c r="AU235" s="40"/>
      <c r="AV235" s="40"/>
      <c r="AW235" s="40"/>
      <c r="AX235" s="40"/>
      <c r="AY235" s="40"/>
      <c r="AZ235" s="40"/>
      <c r="BA235" s="40"/>
      <c r="BB235" s="40"/>
      <c r="BC235" s="40"/>
      <c r="BD235" s="40"/>
      <c r="BE235" s="40"/>
      <c r="BF235" s="40"/>
      <c r="BG235" s="40"/>
      <c r="BH235" s="40"/>
      <c r="BI235" s="40"/>
      <c r="BJ235" s="40"/>
      <c r="BK235" s="40"/>
      <c r="BL235" s="40"/>
      <c r="BM235" s="40"/>
    </row>
    <row r="236" spans="1:65" ht="15" customHeight="1" x14ac:dyDescent="0.35">
      <c r="A236" s="40"/>
      <c r="B236" s="252"/>
      <c r="C236" s="253"/>
      <c r="D236" s="254"/>
      <c r="E236" s="227"/>
      <c r="F236" s="222"/>
      <c r="G236" s="222"/>
      <c r="H236" s="222"/>
      <c r="I236" s="259"/>
      <c r="J236" s="111" t="e">
        <f>IF(AND('Riesgos Corrup'!#REF!="Muy Baja",'Riesgos Corrup'!#REF!="Moderado"),CONCATENATE("R31C",'Riesgos Corrup'!#REF!),"")</f>
        <v>#REF!</v>
      </c>
      <c r="K236" s="112" t="e">
        <f>IF(AND('Riesgos Corrup'!#REF!="Muy Baja",'Riesgos Corrup'!#REF!="Moderado"),CONCATENATE("R31C",'Riesgos Corrup'!#REF!),"")</f>
        <v>#REF!</v>
      </c>
      <c r="L236" s="113" t="e">
        <f>IF(AND('Riesgos Corrup'!#REF!="Muy Baja",'Riesgos Corrup'!#REF!="Moderado"),CONCATENATE("R31C",'Riesgos Corrup'!#REF!),"")</f>
        <v>#REF!</v>
      </c>
      <c r="M236" s="111" t="e">
        <f>IF(AND('Riesgos Corrup'!#REF!="Muy Baja",'Riesgos Corrup'!#REF!="Moderado"),CONCATENATE("R31C",'Riesgos Corrup'!#REF!),"")</f>
        <v>#REF!</v>
      </c>
      <c r="N236" s="112" t="e">
        <f>IF(AND('Riesgos Corrup'!#REF!="Muy Baja",'Riesgos Corrup'!#REF!="Moderado"),CONCATENATE("R31C",'Riesgos Corrup'!#REF!),"")</f>
        <v>#REF!</v>
      </c>
      <c r="O236" s="113" t="e">
        <f>IF(AND('Riesgos Corrup'!#REF!="Muy Baja",'Riesgos Corrup'!#REF!="Moderado"),CONCATENATE("R31C",'Riesgos Corrup'!#REF!),"")</f>
        <v>#REF!</v>
      </c>
      <c r="P236" s="102" t="e">
        <f>IF(AND('Riesgos Corrup'!#REF!="Muy Baja",'Riesgos Corrup'!#REF!="Moderado"),CONCATENATE("R31C",'Riesgos Corrup'!#REF!),"")</f>
        <v>#REF!</v>
      </c>
      <c r="Q236" s="103" t="e">
        <f>IF(AND('Riesgos Corrup'!#REF!="Muy Baja",'Riesgos Corrup'!#REF!="Moderado"),CONCATENATE("R31C",'Riesgos Corrup'!#REF!),"")</f>
        <v>#REF!</v>
      </c>
      <c r="R236" s="103" t="e">
        <f>IF(AND('Riesgos Corrup'!#REF!="Muy Baja",'Riesgos Corrup'!#REF!="Moderado"),CONCATENATE("R31C",'Riesgos Corrup'!#REF!),"")</f>
        <v>#REF!</v>
      </c>
      <c r="S236" s="83" t="e">
        <f>IF(AND('Riesgos Corrup'!#REF!="Muy Baja",'Riesgos Corrup'!#REF!="Mayor"),CONCATENATE("R31C",'Riesgos Corrup'!#REF!),"")</f>
        <v>#REF!</v>
      </c>
      <c r="T236" s="39" t="e">
        <f>IF(AND('Riesgos Corrup'!#REF!="Muy Baja",'Riesgos Corrup'!#REF!="Mayor"),CONCATENATE("R31C",'Riesgos Corrup'!#REF!),"")</f>
        <v>#REF!</v>
      </c>
      <c r="U236" s="39" t="e">
        <f>IF(AND('Riesgos Corrup'!#REF!="Muy Baja",'Riesgos Corrup'!#REF!="Mayor"),CONCATENATE("R31C",'Riesgos Corrup'!#REF!),"")</f>
        <v>#REF!</v>
      </c>
      <c r="V236" s="96" t="e">
        <f>IF(AND('Riesgos Corrup'!#REF!="Muy Baja",'Riesgos Corrup'!#REF!="Catastrófico"),CONCATENATE("R31C",'Riesgos Corrup'!#REF!),"")</f>
        <v>#REF!</v>
      </c>
      <c r="W236" s="97" t="e">
        <f>IF(AND('Riesgos Corrup'!#REF!="Muy Baja",'Riesgos Corrup'!#REF!="Catastrófico"),CONCATENATE("R31C",'Riesgos Corrup'!#REF!),"")</f>
        <v>#REF!</v>
      </c>
      <c r="X236" s="98" t="e">
        <f>IF(AND('Riesgos Corrup'!#REF!="Muy Baja",'Riesgos Corrup'!#REF!="Catastrófico"),CONCATENATE("R31C",'Riesgos Corrup'!#REF!),"")</f>
        <v>#REF!</v>
      </c>
      <c r="Y236" s="40"/>
      <c r="Z236" s="40"/>
      <c r="AA236" s="40"/>
      <c r="AB236" s="40"/>
      <c r="AC236" s="40"/>
      <c r="AD236" s="40"/>
      <c r="AE236" s="40"/>
      <c r="AF236" s="40"/>
      <c r="AG236" s="40"/>
      <c r="AH236" s="40"/>
      <c r="AI236" s="40"/>
      <c r="AJ236" s="40"/>
      <c r="AK236" s="40"/>
      <c r="AL236" s="40"/>
      <c r="AM236" s="40"/>
      <c r="AN236" s="40"/>
      <c r="AO236" s="40"/>
      <c r="AP236" s="40"/>
      <c r="AQ236" s="40"/>
      <c r="AR236" s="40"/>
      <c r="AS236" s="40"/>
      <c r="AT236" s="40"/>
      <c r="AU236" s="40"/>
      <c r="AV236" s="40"/>
      <c r="AW236" s="40"/>
      <c r="AX236" s="40"/>
      <c r="AY236" s="40"/>
      <c r="AZ236" s="40"/>
      <c r="BA236" s="40"/>
      <c r="BB236" s="40"/>
      <c r="BC236" s="40"/>
      <c r="BD236" s="40"/>
      <c r="BE236" s="40"/>
      <c r="BF236" s="40"/>
      <c r="BG236" s="40"/>
      <c r="BH236" s="40"/>
      <c r="BI236" s="40"/>
      <c r="BJ236" s="40"/>
      <c r="BK236" s="40"/>
      <c r="BL236" s="40"/>
      <c r="BM236" s="40"/>
    </row>
    <row r="237" spans="1:65" ht="15" customHeight="1" x14ac:dyDescent="0.35">
      <c r="A237" s="40"/>
      <c r="B237" s="252"/>
      <c r="C237" s="253"/>
      <c r="D237" s="254"/>
      <c r="E237" s="227"/>
      <c r="F237" s="222"/>
      <c r="G237" s="222"/>
      <c r="H237" s="222"/>
      <c r="I237" s="259"/>
      <c r="J237" s="111" t="e">
        <f>IF(AND('Riesgos Corrup'!#REF!="Muy Baja",'Riesgos Corrup'!#REF!="Moderado"),CONCATENATE("R32C",'Riesgos Corrup'!#REF!),"")</f>
        <v>#REF!</v>
      </c>
      <c r="K237" s="112" t="e">
        <f>IF(AND('Riesgos Corrup'!#REF!="Muy Baja",'Riesgos Corrup'!#REF!="Moderado"),CONCATENATE("R32C",'Riesgos Corrup'!#REF!),"")</f>
        <v>#REF!</v>
      </c>
      <c r="L237" s="113" t="e">
        <f>IF(AND('Riesgos Corrup'!#REF!="Muy Baja",'Riesgos Corrup'!#REF!="Moderado"),CONCATENATE("R32C",'Riesgos Corrup'!#REF!),"")</f>
        <v>#REF!</v>
      </c>
      <c r="M237" s="111" t="e">
        <f>IF(AND('Riesgos Corrup'!#REF!="Muy Baja",'Riesgos Corrup'!#REF!="Moderado"),CONCATENATE("R32C",'Riesgos Corrup'!#REF!),"")</f>
        <v>#REF!</v>
      </c>
      <c r="N237" s="112" t="e">
        <f>IF(AND('Riesgos Corrup'!#REF!="Muy Baja",'Riesgos Corrup'!#REF!="Moderado"),CONCATENATE("R32C",'Riesgos Corrup'!#REF!),"")</f>
        <v>#REF!</v>
      </c>
      <c r="O237" s="113" t="e">
        <f>IF(AND('Riesgos Corrup'!#REF!="Muy Baja",'Riesgos Corrup'!#REF!="Moderado"),CONCATENATE("R32C",'Riesgos Corrup'!#REF!),"")</f>
        <v>#REF!</v>
      </c>
      <c r="P237" s="102" t="e">
        <f>IF(AND('Riesgos Corrup'!#REF!="Muy Baja",'Riesgos Corrup'!#REF!="Moderado"),CONCATENATE("R32C",'Riesgos Corrup'!#REF!),"")</f>
        <v>#REF!</v>
      </c>
      <c r="Q237" s="103" t="e">
        <f>IF(AND('Riesgos Corrup'!#REF!="Muy Baja",'Riesgos Corrup'!#REF!="Moderado"),CONCATENATE("R32C",'Riesgos Corrup'!#REF!),"")</f>
        <v>#REF!</v>
      </c>
      <c r="R237" s="104" t="e">
        <f>IF(AND('Riesgos Corrup'!#REF!="Muy Baja",'Riesgos Corrup'!#REF!="Moderado"),CONCATENATE("R32C",'Riesgos Corrup'!#REF!),"")</f>
        <v>#REF!</v>
      </c>
      <c r="S237" s="83" t="e">
        <f>IF(AND('Riesgos Corrup'!#REF!="Muy Baja",'Riesgos Corrup'!#REF!="Mayor"),CONCATENATE("R32C",'Riesgos Corrup'!#REF!),"")</f>
        <v>#REF!</v>
      </c>
      <c r="T237" s="39" t="e">
        <f>IF(AND('Riesgos Corrup'!#REF!="Muy Baja",'Riesgos Corrup'!#REF!="Mayor"),CONCATENATE("R32C",'Riesgos Corrup'!#REF!),"")</f>
        <v>#REF!</v>
      </c>
      <c r="U237" s="84" t="e">
        <f>IF(AND('Riesgos Corrup'!#REF!="Muy Baja",'Riesgos Corrup'!#REF!="Mayor"),CONCATENATE("R32C",'Riesgos Corrup'!#REF!),"")</f>
        <v>#REF!</v>
      </c>
      <c r="V237" s="96" t="e">
        <f>IF(AND('Riesgos Corrup'!#REF!="Muy Baja",'Riesgos Corrup'!#REF!="Catastrófico"),CONCATENATE("R32C",'Riesgos Corrup'!#REF!),"")</f>
        <v>#REF!</v>
      </c>
      <c r="W237" s="97" t="e">
        <f>IF(AND('Riesgos Corrup'!#REF!="Muy Baja",'Riesgos Corrup'!#REF!="Catastrófico"),CONCATENATE("R32C",'Riesgos Corrup'!#REF!),"")</f>
        <v>#REF!</v>
      </c>
      <c r="X237" s="98" t="e">
        <f>IF(AND('Riesgos Corrup'!#REF!="Muy Baja",'Riesgos Corrup'!#REF!="Catastrófico"),CONCATENATE("R32C",'Riesgos Corrup'!#REF!),"")</f>
        <v>#REF!</v>
      </c>
      <c r="Y237" s="40"/>
      <c r="Z237" s="40"/>
      <c r="AA237" s="40"/>
      <c r="AB237" s="40"/>
      <c r="AC237" s="40"/>
      <c r="AD237" s="40"/>
      <c r="AE237" s="40"/>
      <c r="AF237" s="40"/>
      <c r="AG237" s="40"/>
      <c r="AH237" s="40"/>
      <c r="AI237" s="40"/>
      <c r="AJ237" s="40"/>
      <c r="AK237" s="40"/>
      <c r="AL237" s="40"/>
      <c r="AM237" s="40"/>
      <c r="AN237" s="40"/>
      <c r="AO237" s="40"/>
      <c r="AP237" s="40"/>
      <c r="AQ237" s="40"/>
      <c r="AR237" s="40"/>
      <c r="AS237" s="40"/>
      <c r="AT237" s="40"/>
      <c r="AU237" s="40"/>
      <c r="AV237" s="40"/>
      <c r="AW237" s="40"/>
      <c r="AX237" s="40"/>
      <c r="AY237" s="40"/>
      <c r="AZ237" s="40"/>
      <c r="BA237" s="40"/>
      <c r="BB237" s="40"/>
      <c r="BC237" s="40"/>
      <c r="BD237" s="40"/>
      <c r="BE237" s="40"/>
      <c r="BF237" s="40"/>
      <c r="BG237" s="40"/>
      <c r="BH237" s="40"/>
      <c r="BI237" s="40"/>
      <c r="BJ237" s="40"/>
      <c r="BK237" s="40"/>
      <c r="BL237" s="40"/>
      <c r="BM237" s="40"/>
    </row>
    <row r="238" spans="1:65" ht="15" customHeight="1" x14ac:dyDescent="0.35">
      <c r="A238" s="40"/>
      <c r="B238" s="252"/>
      <c r="C238" s="253"/>
      <c r="D238" s="254"/>
      <c r="E238" s="227"/>
      <c r="F238" s="222"/>
      <c r="G238" s="222"/>
      <c r="H238" s="222"/>
      <c r="I238" s="259"/>
      <c r="J238" s="111" t="e">
        <f>IF(AND('Riesgos Corrup'!#REF!="Muy Baja",'Riesgos Corrup'!#REF!="Moderado"),CONCATENATE("R33C",'Riesgos Corrup'!#REF!),"")</f>
        <v>#REF!</v>
      </c>
      <c r="K238" s="112" t="e">
        <f>IF(AND('Riesgos Corrup'!#REF!="Muy Baja",'Riesgos Corrup'!#REF!="Moderado"),CONCATENATE("R33C",'Riesgos Corrup'!#REF!),"")</f>
        <v>#REF!</v>
      </c>
      <c r="L238" s="113" t="e">
        <f>IF(AND('Riesgos Corrup'!#REF!="Muy Baja",'Riesgos Corrup'!#REF!="Moderado"),CONCATENATE("R33C",'Riesgos Corrup'!#REF!),"")</f>
        <v>#REF!</v>
      </c>
      <c r="M238" s="111" t="e">
        <f>IF(AND('Riesgos Corrup'!#REF!="Muy Baja",'Riesgos Corrup'!#REF!="Moderado"),CONCATENATE("R33C",'Riesgos Corrup'!#REF!),"")</f>
        <v>#REF!</v>
      </c>
      <c r="N238" s="112" t="e">
        <f>IF(AND('Riesgos Corrup'!#REF!="Muy Baja",'Riesgos Corrup'!#REF!="Moderado"),CONCATENATE("R33C",'Riesgos Corrup'!#REF!),"")</f>
        <v>#REF!</v>
      </c>
      <c r="O238" s="113" t="e">
        <f>IF(AND('Riesgos Corrup'!#REF!="Muy Baja",'Riesgos Corrup'!#REF!="Moderado"),CONCATENATE("R33C",'Riesgos Corrup'!#REF!),"")</f>
        <v>#REF!</v>
      </c>
      <c r="P238" s="102" t="e">
        <f>IF(AND('Riesgos Corrup'!#REF!="Muy Baja",'Riesgos Corrup'!#REF!="Moderado"),CONCATENATE("R33C",'Riesgos Corrup'!#REF!),"")</f>
        <v>#REF!</v>
      </c>
      <c r="Q238" s="103" t="e">
        <f>IF(AND('Riesgos Corrup'!#REF!="Muy Baja",'Riesgos Corrup'!#REF!="Moderado"),CONCATENATE("R33C",'Riesgos Corrup'!#REF!),"")</f>
        <v>#REF!</v>
      </c>
      <c r="R238" s="104" t="e">
        <f>IF(AND('Riesgos Corrup'!#REF!="Muy Baja",'Riesgos Corrup'!#REF!="Moderado"),CONCATENATE("R33C",'Riesgos Corrup'!#REF!),"")</f>
        <v>#REF!</v>
      </c>
      <c r="S238" s="83" t="e">
        <f>IF(AND('Riesgos Corrup'!#REF!="Muy Baja",'Riesgos Corrup'!#REF!="Mayor"),CONCATENATE("R33C",'Riesgos Corrup'!#REF!),"")</f>
        <v>#REF!</v>
      </c>
      <c r="T238" s="39" t="e">
        <f>IF(AND('Riesgos Corrup'!#REF!="Muy Baja",'Riesgos Corrup'!#REF!="Mayor"),CONCATENATE("R33C",'Riesgos Corrup'!#REF!),"")</f>
        <v>#REF!</v>
      </c>
      <c r="U238" s="84" t="e">
        <f>IF(AND('Riesgos Corrup'!#REF!="Muy Baja",'Riesgos Corrup'!#REF!="Mayor"),CONCATENATE("R33C",'Riesgos Corrup'!#REF!),"")</f>
        <v>#REF!</v>
      </c>
      <c r="V238" s="96" t="e">
        <f>IF(AND('Riesgos Corrup'!#REF!="Muy Baja",'Riesgos Corrup'!#REF!="Catastrófico"),CONCATENATE("R33C",'Riesgos Corrup'!#REF!),"")</f>
        <v>#REF!</v>
      </c>
      <c r="W238" s="97" t="e">
        <f>IF(AND('Riesgos Corrup'!#REF!="Muy Baja",'Riesgos Corrup'!#REF!="Catastrófico"),CONCATENATE("R33C",'Riesgos Corrup'!#REF!),"")</f>
        <v>#REF!</v>
      </c>
      <c r="X238" s="98" t="e">
        <f>IF(AND('Riesgos Corrup'!#REF!="Muy Baja",'Riesgos Corrup'!#REF!="Catastrófico"),CONCATENATE("R33C",'Riesgos Corrup'!#REF!),"")</f>
        <v>#REF!</v>
      </c>
      <c r="Y238" s="40"/>
      <c r="Z238" s="40"/>
      <c r="AA238" s="40"/>
      <c r="AB238" s="40"/>
      <c r="AC238" s="40"/>
      <c r="AD238" s="40"/>
      <c r="AE238" s="40"/>
      <c r="AF238" s="40"/>
      <c r="AG238" s="40"/>
      <c r="AH238" s="40"/>
      <c r="AI238" s="40"/>
      <c r="AJ238" s="40"/>
      <c r="AK238" s="40"/>
      <c r="AL238" s="40"/>
      <c r="AM238" s="40"/>
      <c r="AN238" s="40"/>
      <c r="AO238" s="40"/>
      <c r="AP238" s="40"/>
      <c r="AQ238" s="40"/>
      <c r="AR238" s="40"/>
      <c r="AS238" s="40"/>
      <c r="AT238" s="40"/>
      <c r="AU238" s="40"/>
      <c r="AV238" s="40"/>
      <c r="AW238" s="40"/>
      <c r="AX238" s="40"/>
      <c r="AY238" s="40"/>
      <c r="AZ238" s="40"/>
      <c r="BA238" s="40"/>
      <c r="BB238" s="40"/>
      <c r="BC238" s="40"/>
      <c r="BD238" s="40"/>
      <c r="BE238" s="40"/>
      <c r="BF238" s="40"/>
      <c r="BG238" s="40"/>
      <c r="BH238" s="40"/>
      <c r="BI238" s="40"/>
      <c r="BJ238" s="40"/>
      <c r="BK238" s="40"/>
      <c r="BL238" s="40"/>
      <c r="BM238" s="40"/>
    </row>
    <row r="239" spans="1:65" ht="15" customHeight="1" x14ac:dyDescent="0.35">
      <c r="A239" s="40"/>
      <c r="B239" s="252"/>
      <c r="C239" s="253"/>
      <c r="D239" s="254"/>
      <c r="E239" s="227"/>
      <c r="F239" s="222"/>
      <c r="G239" s="222"/>
      <c r="H239" s="222"/>
      <c r="I239" s="259"/>
      <c r="J239" s="111" t="e">
        <f>IF(AND('Riesgos Corrup'!#REF!="Muy Baja",'Riesgos Corrup'!#REF!="Moderado"),CONCATENATE("R34C",'Riesgos Corrup'!#REF!),"")</f>
        <v>#REF!</v>
      </c>
      <c r="K239" s="112" t="e">
        <f>IF(AND('Riesgos Corrup'!#REF!="Muy Baja",'Riesgos Corrup'!#REF!="Moderado"),CONCATENATE("R34C",'Riesgos Corrup'!#REF!),"")</f>
        <v>#REF!</v>
      </c>
      <c r="L239" s="113" t="e">
        <f>IF(AND('Riesgos Corrup'!#REF!="Muy Baja",'Riesgos Corrup'!#REF!="Moderado"),CONCATENATE("R34C",'Riesgos Corrup'!#REF!),"")</f>
        <v>#REF!</v>
      </c>
      <c r="M239" s="111" t="e">
        <f>IF(AND('Riesgos Corrup'!#REF!="Muy Baja",'Riesgos Corrup'!#REF!="Moderado"),CONCATENATE("R34C",'Riesgos Corrup'!#REF!),"")</f>
        <v>#REF!</v>
      </c>
      <c r="N239" s="112" t="e">
        <f>IF(AND('Riesgos Corrup'!#REF!="Muy Baja",'Riesgos Corrup'!#REF!="Moderado"),CONCATENATE("R34C",'Riesgos Corrup'!#REF!),"")</f>
        <v>#REF!</v>
      </c>
      <c r="O239" s="113" t="e">
        <f>IF(AND('Riesgos Corrup'!#REF!="Muy Baja",'Riesgos Corrup'!#REF!="Moderado"),CONCATENATE("R34C",'Riesgos Corrup'!#REF!),"")</f>
        <v>#REF!</v>
      </c>
      <c r="P239" s="102" t="e">
        <f>IF(AND('Riesgos Corrup'!#REF!="Muy Baja",'Riesgos Corrup'!#REF!="Moderado"),CONCATENATE("R34C",'Riesgos Corrup'!#REF!),"")</f>
        <v>#REF!</v>
      </c>
      <c r="Q239" s="103" t="e">
        <f>IF(AND('Riesgos Corrup'!#REF!="Muy Baja",'Riesgos Corrup'!#REF!="Moderado"),CONCATENATE("R34C",'Riesgos Corrup'!#REF!),"")</f>
        <v>#REF!</v>
      </c>
      <c r="R239" s="104" t="e">
        <f>IF(AND('Riesgos Corrup'!#REF!="Muy Baja",'Riesgos Corrup'!#REF!="Moderado"),CONCATENATE("R34C",'Riesgos Corrup'!#REF!),"")</f>
        <v>#REF!</v>
      </c>
      <c r="S239" s="83" t="e">
        <f>IF(AND('Riesgos Corrup'!#REF!="Muy Baja",'Riesgos Corrup'!#REF!="Mayor"),CONCATENATE("R34C",'Riesgos Corrup'!#REF!),"")</f>
        <v>#REF!</v>
      </c>
      <c r="T239" s="39" t="e">
        <f>IF(AND('Riesgos Corrup'!#REF!="Muy Baja",'Riesgos Corrup'!#REF!="Mayor"),CONCATENATE("R34C",'Riesgos Corrup'!#REF!),"")</f>
        <v>#REF!</v>
      </c>
      <c r="U239" s="84" t="e">
        <f>IF(AND('Riesgos Corrup'!#REF!="Muy Baja",'Riesgos Corrup'!#REF!="Mayor"),CONCATENATE("R34C",'Riesgos Corrup'!#REF!),"")</f>
        <v>#REF!</v>
      </c>
      <c r="V239" s="96" t="e">
        <f>IF(AND('Riesgos Corrup'!#REF!="Muy Baja",'Riesgos Corrup'!#REF!="Catastrófico"),CONCATENATE("R34C",'Riesgos Corrup'!#REF!),"")</f>
        <v>#REF!</v>
      </c>
      <c r="W239" s="97" t="e">
        <f>IF(AND('Riesgos Corrup'!#REF!="Muy Baja",'Riesgos Corrup'!#REF!="Catastrófico"),CONCATENATE("R34C",'Riesgos Corrup'!#REF!),"")</f>
        <v>#REF!</v>
      </c>
      <c r="X239" s="98" t="e">
        <f>IF(AND('Riesgos Corrup'!#REF!="Muy Baja",'Riesgos Corrup'!#REF!="Catastrófico"),CONCATENATE("R34C",'Riesgos Corrup'!#REF!),"")</f>
        <v>#REF!</v>
      </c>
      <c r="Y239" s="40"/>
      <c r="Z239" s="40"/>
      <c r="AA239" s="40"/>
      <c r="AB239" s="40"/>
      <c r="AC239" s="40"/>
      <c r="AD239" s="40"/>
      <c r="AE239" s="40"/>
      <c r="AF239" s="40"/>
      <c r="AG239" s="40"/>
      <c r="AH239" s="40"/>
      <c r="AI239" s="40"/>
      <c r="AJ239" s="40"/>
      <c r="AK239" s="40"/>
      <c r="AL239" s="40"/>
      <c r="AM239" s="40"/>
      <c r="AN239" s="40"/>
      <c r="AO239" s="40"/>
      <c r="AP239" s="40"/>
      <c r="AQ239" s="40"/>
      <c r="AR239" s="40"/>
      <c r="AS239" s="40"/>
      <c r="AT239" s="40"/>
      <c r="AU239" s="40"/>
      <c r="AV239" s="40"/>
      <c r="AW239" s="40"/>
      <c r="AX239" s="40"/>
      <c r="AY239" s="40"/>
      <c r="AZ239" s="40"/>
      <c r="BA239" s="40"/>
      <c r="BB239" s="40"/>
      <c r="BC239" s="40"/>
      <c r="BD239" s="40"/>
      <c r="BE239" s="40"/>
      <c r="BF239" s="40"/>
      <c r="BG239" s="40"/>
      <c r="BH239" s="40"/>
      <c r="BI239" s="40"/>
      <c r="BJ239" s="40"/>
      <c r="BK239" s="40"/>
      <c r="BL239" s="40"/>
      <c r="BM239" s="40"/>
    </row>
    <row r="240" spans="1:65" ht="15" customHeight="1" x14ac:dyDescent="0.35">
      <c r="A240" s="40"/>
      <c r="B240" s="252"/>
      <c r="C240" s="253"/>
      <c r="D240" s="254"/>
      <c r="E240" s="227"/>
      <c r="F240" s="222"/>
      <c r="G240" s="222"/>
      <c r="H240" s="222"/>
      <c r="I240" s="259"/>
      <c r="J240" s="111" t="e">
        <f>IF(AND('Riesgos Corrup'!#REF!="Muy Baja",'Riesgos Corrup'!#REF!="Moderado"),CONCATENATE("R35C",'Riesgos Corrup'!#REF!),"")</f>
        <v>#REF!</v>
      </c>
      <c r="K240" s="112" t="e">
        <f>IF(AND('Riesgos Corrup'!#REF!="Muy Baja",'Riesgos Corrup'!#REF!="Moderado"),CONCATENATE("R35C",'Riesgos Corrup'!#REF!),"")</f>
        <v>#REF!</v>
      </c>
      <c r="L240" s="113" t="e">
        <f>IF(AND('Riesgos Corrup'!#REF!="Muy Baja",'Riesgos Corrup'!#REF!="Moderado"),CONCATENATE("R35C",'Riesgos Corrup'!#REF!),"")</f>
        <v>#REF!</v>
      </c>
      <c r="M240" s="111" t="e">
        <f>IF(AND('Riesgos Corrup'!#REF!="Muy Baja",'Riesgos Corrup'!#REF!="Moderado"),CONCATENATE("R35C",'Riesgos Corrup'!#REF!),"")</f>
        <v>#REF!</v>
      </c>
      <c r="N240" s="112" t="e">
        <f>IF(AND('Riesgos Corrup'!#REF!="Muy Baja",'Riesgos Corrup'!#REF!="Moderado"),CONCATENATE("R35C",'Riesgos Corrup'!#REF!),"")</f>
        <v>#REF!</v>
      </c>
      <c r="O240" s="113" t="e">
        <f>IF(AND('Riesgos Corrup'!#REF!="Muy Baja",'Riesgos Corrup'!#REF!="Moderado"),CONCATENATE("R35C",'Riesgos Corrup'!#REF!),"")</f>
        <v>#REF!</v>
      </c>
      <c r="P240" s="102" t="e">
        <f>IF(AND('Riesgos Corrup'!#REF!="Muy Baja",'Riesgos Corrup'!#REF!="Moderado"),CONCATENATE("R35C",'Riesgos Corrup'!#REF!),"")</f>
        <v>#REF!</v>
      </c>
      <c r="Q240" s="103" t="e">
        <f>IF(AND('Riesgos Corrup'!#REF!="Muy Baja",'Riesgos Corrup'!#REF!="Moderado"),CONCATENATE("R35C",'Riesgos Corrup'!#REF!),"")</f>
        <v>#REF!</v>
      </c>
      <c r="R240" s="104" t="e">
        <f>IF(AND('Riesgos Corrup'!#REF!="Muy Baja",'Riesgos Corrup'!#REF!="Moderado"),CONCATENATE("R35C",'Riesgos Corrup'!#REF!),"")</f>
        <v>#REF!</v>
      </c>
      <c r="S240" s="83" t="e">
        <f>IF(AND('Riesgos Corrup'!#REF!="Muy Baja",'Riesgos Corrup'!#REF!="Mayor"),CONCATENATE("R35C",'Riesgos Corrup'!#REF!),"")</f>
        <v>#REF!</v>
      </c>
      <c r="T240" s="39" t="e">
        <f>IF(AND('Riesgos Corrup'!#REF!="Muy Baja",'Riesgos Corrup'!#REF!="Mayor"),CONCATENATE("R35C",'Riesgos Corrup'!#REF!),"")</f>
        <v>#REF!</v>
      </c>
      <c r="U240" s="84" t="e">
        <f>IF(AND('Riesgos Corrup'!#REF!="Muy Baja",'Riesgos Corrup'!#REF!="Mayor"),CONCATENATE("R35C",'Riesgos Corrup'!#REF!),"")</f>
        <v>#REF!</v>
      </c>
      <c r="V240" s="96" t="e">
        <f>IF(AND('Riesgos Corrup'!#REF!="Muy Baja",'Riesgos Corrup'!#REF!="Catastrófico"),CONCATENATE("R35C",'Riesgos Corrup'!#REF!),"")</f>
        <v>#REF!</v>
      </c>
      <c r="W240" s="97" t="e">
        <f>IF(AND('Riesgos Corrup'!#REF!="Muy Baja",'Riesgos Corrup'!#REF!="Catastrófico"),CONCATENATE("R35C",'Riesgos Corrup'!#REF!),"")</f>
        <v>#REF!</v>
      </c>
      <c r="X240" s="98" t="e">
        <f>IF(AND('Riesgos Corrup'!#REF!="Muy Baja",'Riesgos Corrup'!#REF!="Catastrófico"),CONCATENATE("R35C",'Riesgos Corrup'!#REF!),"")</f>
        <v>#REF!</v>
      </c>
      <c r="Y240" s="40"/>
      <c r="Z240" s="40"/>
      <c r="AA240" s="40"/>
      <c r="AB240" s="40"/>
      <c r="AC240" s="40"/>
      <c r="AD240" s="40"/>
      <c r="AE240" s="40"/>
      <c r="AF240" s="40"/>
      <c r="AG240" s="40"/>
      <c r="AH240" s="40"/>
      <c r="AI240" s="40"/>
      <c r="AJ240" s="40"/>
      <c r="AK240" s="40"/>
      <c r="AL240" s="40"/>
      <c r="AM240" s="40"/>
      <c r="AN240" s="40"/>
      <c r="AO240" s="40"/>
      <c r="AP240" s="40"/>
      <c r="AQ240" s="40"/>
      <c r="AR240" s="40"/>
      <c r="AS240" s="40"/>
      <c r="AT240" s="40"/>
      <c r="AU240" s="40"/>
      <c r="AV240" s="40"/>
      <c r="AW240" s="40"/>
      <c r="AX240" s="40"/>
      <c r="AY240" s="40"/>
      <c r="AZ240" s="40"/>
      <c r="BA240" s="40"/>
      <c r="BB240" s="40"/>
      <c r="BC240" s="40"/>
      <c r="BD240" s="40"/>
      <c r="BE240" s="40"/>
      <c r="BF240" s="40"/>
      <c r="BG240" s="40"/>
      <c r="BH240" s="40"/>
      <c r="BI240" s="40"/>
      <c r="BJ240" s="40"/>
      <c r="BK240" s="40"/>
      <c r="BL240" s="40"/>
      <c r="BM240" s="40"/>
    </row>
    <row r="241" spans="1:65" ht="15" customHeight="1" x14ac:dyDescent="0.35">
      <c r="A241" s="40"/>
      <c r="B241" s="252"/>
      <c r="C241" s="253"/>
      <c r="D241" s="254"/>
      <c r="E241" s="227"/>
      <c r="F241" s="222"/>
      <c r="G241" s="222"/>
      <c r="H241" s="222"/>
      <c r="I241" s="259"/>
      <c r="J241" s="111" t="e">
        <f>IF(AND('Riesgos Corrup'!#REF!="Muy Baja",'Riesgos Corrup'!#REF!="Moderado"),CONCATENATE("R36C",'Riesgos Corrup'!#REF!),"")</f>
        <v>#REF!</v>
      </c>
      <c r="K241" s="112" t="e">
        <f>IF(AND('Riesgos Corrup'!#REF!="Muy Baja",'Riesgos Corrup'!#REF!="Moderado"),CONCATENATE("R36C",'Riesgos Corrup'!#REF!),"")</f>
        <v>#REF!</v>
      </c>
      <c r="L241" s="113" t="e">
        <f>IF(AND('Riesgos Corrup'!#REF!="Muy Baja",'Riesgos Corrup'!#REF!="Moderado"),CONCATENATE("R36C",'Riesgos Corrup'!#REF!),"")</f>
        <v>#REF!</v>
      </c>
      <c r="M241" s="111" t="e">
        <f>IF(AND('Riesgos Corrup'!#REF!="Muy Baja",'Riesgos Corrup'!#REF!="Moderado"),CONCATENATE("R36C",'Riesgos Corrup'!#REF!),"")</f>
        <v>#REF!</v>
      </c>
      <c r="N241" s="112" t="e">
        <f>IF(AND('Riesgos Corrup'!#REF!="Muy Baja",'Riesgos Corrup'!#REF!="Moderado"),CONCATENATE("R36C",'Riesgos Corrup'!#REF!),"")</f>
        <v>#REF!</v>
      </c>
      <c r="O241" s="113" t="e">
        <f>IF(AND('Riesgos Corrup'!#REF!="Muy Baja",'Riesgos Corrup'!#REF!="Moderado"),CONCATENATE("R36C",'Riesgos Corrup'!#REF!),"")</f>
        <v>#REF!</v>
      </c>
      <c r="P241" s="102" t="e">
        <f>IF(AND('Riesgos Corrup'!#REF!="Muy Baja",'Riesgos Corrup'!#REF!="Moderado"),CONCATENATE("R36C",'Riesgos Corrup'!#REF!),"")</f>
        <v>#REF!</v>
      </c>
      <c r="Q241" s="103" t="e">
        <f>IF(AND('Riesgos Corrup'!#REF!="Muy Baja",'Riesgos Corrup'!#REF!="Moderado"),CONCATENATE("R36C",'Riesgos Corrup'!#REF!),"")</f>
        <v>#REF!</v>
      </c>
      <c r="R241" s="104" t="e">
        <f>IF(AND('Riesgos Corrup'!#REF!="Muy Baja",'Riesgos Corrup'!#REF!="Moderado"),CONCATENATE("R36C",'Riesgos Corrup'!#REF!),"")</f>
        <v>#REF!</v>
      </c>
      <c r="S241" s="83" t="e">
        <f>IF(AND('Riesgos Corrup'!#REF!="Muy Baja",'Riesgos Corrup'!#REF!="Mayor"),CONCATENATE("R36C",'Riesgos Corrup'!#REF!),"")</f>
        <v>#REF!</v>
      </c>
      <c r="T241" s="39" t="e">
        <f>IF(AND('Riesgos Corrup'!#REF!="Muy Baja",'Riesgos Corrup'!#REF!="Mayor"),CONCATENATE("R36C",'Riesgos Corrup'!#REF!),"")</f>
        <v>#REF!</v>
      </c>
      <c r="U241" s="84" t="e">
        <f>IF(AND('Riesgos Corrup'!#REF!="Muy Baja",'Riesgos Corrup'!#REF!="Mayor"),CONCATENATE("R36C",'Riesgos Corrup'!#REF!),"")</f>
        <v>#REF!</v>
      </c>
      <c r="V241" s="96" t="e">
        <f>IF(AND('Riesgos Corrup'!#REF!="Muy Baja",'Riesgos Corrup'!#REF!="Catastrófico"),CONCATENATE("R36C",'Riesgos Corrup'!#REF!),"")</f>
        <v>#REF!</v>
      </c>
      <c r="W241" s="97" t="e">
        <f>IF(AND('Riesgos Corrup'!#REF!="Muy Baja",'Riesgos Corrup'!#REF!="Catastrófico"),CONCATENATE("R36C",'Riesgos Corrup'!#REF!),"")</f>
        <v>#REF!</v>
      </c>
      <c r="X241" s="98" t="e">
        <f>IF(AND('Riesgos Corrup'!#REF!="Muy Baja",'Riesgos Corrup'!#REF!="Catastrófico"),CONCATENATE("R36C",'Riesgos Corrup'!#REF!),"")</f>
        <v>#REF!</v>
      </c>
      <c r="Y241" s="40"/>
      <c r="Z241" s="40"/>
      <c r="AA241" s="40"/>
      <c r="AB241" s="40"/>
      <c r="AC241" s="40"/>
      <c r="AD241" s="40"/>
      <c r="AE241" s="40"/>
      <c r="AF241" s="40"/>
      <c r="AG241" s="40"/>
      <c r="AH241" s="40"/>
      <c r="AI241" s="40"/>
      <c r="AJ241" s="40"/>
      <c r="AK241" s="40"/>
      <c r="AL241" s="40"/>
      <c r="AM241" s="40"/>
      <c r="AN241" s="40"/>
      <c r="AO241" s="40"/>
      <c r="AP241" s="40"/>
      <c r="AQ241" s="40"/>
      <c r="AR241" s="40"/>
      <c r="AS241" s="40"/>
      <c r="AT241" s="40"/>
      <c r="AU241" s="40"/>
      <c r="AV241" s="40"/>
      <c r="AW241" s="40"/>
      <c r="AX241" s="40"/>
      <c r="AY241" s="40"/>
      <c r="AZ241" s="40"/>
      <c r="BA241" s="40"/>
      <c r="BB241" s="40"/>
      <c r="BC241" s="40"/>
      <c r="BD241" s="40"/>
      <c r="BE241" s="40"/>
      <c r="BF241" s="40"/>
      <c r="BG241" s="40"/>
      <c r="BH241" s="40"/>
      <c r="BI241" s="40"/>
      <c r="BJ241" s="40"/>
      <c r="BK241" s="40"/>
      <c r="BL241" s="40"/>
      <c r="BM241" s="40"/>
    </row>
    <row r="242" spans="1:65" ht="15" customHeight="1" x14ac:dyDescent="0.35">
      <c r="A242" s="40"/>
      <c r="B242" s="252"/>
      <c r="C242" s="253"/>
      <c r="D242" s="254"/>
      <c r="E242" s="227"/>
      <c r="F242" s="222"/>
      <c r="G242" s="222"/>
      <c r="H242" s="222"/>
      <c r="I242" s="259"/>
      <c r="J242" s="111" t="str">
        <f ca="1">IF(AND('Riesgos Corrup'!$AB$37="Muy Baja",'Riesgos Corrup'!$AD$37="Moderado"),CONCATENATE("R37C",'Riesgos Corrup'!$R$37),"")</f>
        <v/>
      </c>
      <c r="K242" s="112" t="str">
        <f>IF(AND('Riesgos Corrup'!$AB$38="Muy Baja",'Riesgos Corrup'!$AD$38="Moderado"),CONCATENATE("R37C",'Riesgos Corrup'!$R$38),"")</f>
        <v/>
      </c>
      <c r="L242" s="113" t="str">
        <f>IF(AND('Riesgos Corrup'!$AB$39="Muy Baja",'Riesgos Corrup'!$AD$39="Moderado"),CONCATENATE("R37C",'Riesgos Corrup'!$R$39),"")</f>
        <v/>
      </c>
      <c r="M242" s="111" t="str">
        <f ca="1">IF(AND('Riesgos Corrup'!$AB$37="Muy Baja",'Riesgos Corrup'!$AD$37="Moderado"),CONCATENATE("R37C",'Riesgos Corrup'!$R$37),"")</f>
        <v/>
      </c>
      <c r="N242" s="112" t="str">
        <f>IF(AND('Riesgos Corrup'!$AB$38="Muy Baja",'Riesgos Corrup'!$AD$38="Moderado"),CONCATENATE("R37C",'Riesgos Corrup'!$R$38),"")</f>
        <v/>
      </c>
      <c r="O242" s="113" t="str">
        <f>IF(AND('Riesgos Corrup'!$AB$39="Muy Baja",'Riesgos Corrup'!$AD$39="Moderado"),CONCATENATE("R37C",'Riesgos Corrup'!$R$39),"")</f>
        <v/>
      </c>
      <c r="P242" s="102" t="str">
        <f ca="1">IF(AND('Riesgos Corrup'!$AB$37="Muy Baja",'Riesgos Corrup'!$AD$37="Moderado"),CONCATENATE("R37C",'Riesgos Corrup'!$R$37),"")</f>
        <v/>
      </c>
      <c r="Q242" s="103" t="str">
        <f>IF(AND('Riesgos Corrup'!$AB$38="Muy Baja",'Riesgos Corrup'!$AD$38="Moderado"),CONCATENATE("R37C",'Riesgos Corrup'!$R$38),"")</f>
        <v/>
      </c>
      <c r="R242" s="104" t="str">
        <f>IF(AND('Riesgos Corrup'!$AB$39="Muy Baja",'Riesgos Corrup'!$AD$39="Moderado"),CONCATENATE("R37C",'Riesgos Corrup'!$R$39),"")</f>
        <v/>
      </c>
      <c r="S242" s="83" t="str">
        <f ca="1">IF(AND('Riesgos Corrup'!$AB$37="Muy Baja",'Riesgos Corrup'!$AD$37="Mayor"),CONCATENATE("R37C",'Riesgos Corrup'!$R$37),"")</f>
        <v/>
      </c>
      <c r="T242" s="39" t="str">
        <f>IF(AND('Riesgos Corrup'!$AB$38="Muy Baja",'Riesgos Corrup'!$AD$38="Mayor"),CONCATENATE("R37C",'Riesgos Corrup'!$R$38),"")</f>
        <v/>
      </c>
      <c r="U242" s="84" t="str">
        <f>IF(AND('Riesgos Corrup'!$AB$39="Muy Baja",'Riesgos Corrup'!$AD$39="Mayor"),CONCATENATE("R37C",'Riesgos Corrup'!$R$39),"")</f>
        <v/>
      </c>
      <c r="V242" s="96" t="str">
        <f ca="1">IF(AND('Riesgos Corrup'!$AB$37="Muy Baja",'Riesgos Corrup'!$AD$37="Catastrófico"),CONCATENATE("R37C",'Riesgos Corrup'!$R$37),"")</f>
        <v/>
      </c>
      <c r="W242" s="97" t="str">
        <f>IF(AND('Riesgos Corrup'!$AB$38="Muy Baja",'Riesgos Corrup'!$AD$38="Catastrófico"),CONCATENATE("R37C",'Riesgos Corrup'!$R$38),"")</f>
        <v/>
      </c>
      <c r="X242" s="98" t="str">
        <f>IF(AND('Riesgos Corrup'!$AB$39="Muy Baja",'Riesgos Corrup'!$AD$39="Catastrófico"),CONCATENATE("R37C",'Riesgos Corrup'!$R$39),"")</f>
        <v/>
      </c>
      <c r="Y242" s="40"/>
      <c r="Z242" s="40"/>
      <c r="AA242" s="40"/>
      <c r="AB242" s="40"/>
      <c r="AC242" s="40"/>
      <c r="AD242" s="40"/>
      <c r="AE242" s="40"/>
      <c r="AF242" s="40"/>
      <c r="AG242" s="40"/>
      <c r="AH242" s="40"/>
      <c r="AI242" s="40"/>
      <c r="AJ242" s="40"/>
      <c r="AK242" s="40"/>
      <c r="AL242" s="40"/>
      <c r="AM242" s="40"/>
      <c r="AN242" s="40"/>
      <c r="AO242" s="40"/>
      <c r="AP242" s="40"/>
      <c r="AQ242" s="40"/>
      <c r="AR242" s="40"/>
      <c r="AS242" s="40"/>
      <c r="AT242" s="40"/>
      <c r="AU242" s="40"/>
      <c r="AV242" s="40"/>
      <c r="AW242" s="40"/>
      <c r="AX242" s="40"/>
      <c r="AY242" s="40"/>
      <c r="AZ242" s="40"/>
      <c r="BA242" s="40"/>
      <c r="BB242" s="40"/>
      <c r="BC242" s="40"/>
      <c r="BD242" s="40"/>
      <c r="BE242" s="40"/>
      <c r="BF242" s="40"/>
      <c r="BG242" s="40"/>
      <c r="BH242" s="40"/>
      <c r="BI242" s="40"/>
      <c r="BJ242" s="40"/>
      <c r="BK242" s="40"/>
      <c r="BL242" s="40"/>
      <c r="BM242" s="40"/>
    </row>
    <row r="243" spans="1:65" ht="15" customHeight="1" x14ac:dyDescent="0.35">
      <c r="A243" s="40"/>
      <c r="B243" s="252"/>
      <c r="C243" s="253"/>
      <c r="D243" s="254"/>
      <c r="E243" s="227"/>
      <c r="F243" s="222"/>
      <c r="G243" s="222"/>
      <c r="H243" s="222"/>
      <c r="I243" s="259"/>
      <c r="J243" s="111" t="e">
        <f>IF(AND('Riesgos Corrup'!#REF!="Muy Baja",'Riesgos Corrup'!#REF!="Moderado"),CONCATENATE("R39C",'Riesgos Corrup'!#REF!),"")</f>
        <v>#REF!</v>
      </c>
      <c r="K243" s="112" t="e">
        <f>IF(AND('Riesgos Corrup'!#REF!="Muy Baja",'Riesgos Corrup'!#REF!="Moderado"),CONCATENATE("R38C",'Riesgos Corrup'!#REF!),"")</f>
        <v>#REF!</v>
      </c>
      <c r="L243" s="113" t="e">
        <f>IF(AND('Riesgos Corrup'!#REF!="Muy Baja",'Riesgos Corrup'!#REF!="Moderado"),CONCATENATE("R38C",'Riesgos Corrup'!#REF!),"")</f>
        <v>#REF!</v>
      </c>
      <c r="M243" s="111" t="e">
        <f>IF(AND('Riesgos Corrup'!#REF!="Muy Baja",'Riesgos Corrup'!#REF!="Moderado"),CONCATENATE("R39C",'Riesgos Corrup'!#REF!),"")</f>
        <v>#REF!</v>
      </c>
      <c r="N243" s="112" t="e">
        <f>IF(AND('Riesgos Corrup'!#REF!="Muy Baja",'Riesgos Corrup'!#REF!="Moderado"),CONCATENATE("R38C",'Riesgos Corrup'!#REF!),"")</f>
        <v>#REF!</v>
      </c>
      <c r="O243" s="113" t="e">
        <f>IF(AND('Riesgos Corrup'!#REF!="Muy Baja",'Riesgos Corrup'!#REF!="Moderado"),CONCATENATE("R38C",'Riesgos Corrup'!#REF!),"")</f>
        <v>#REF!</v>
      </c>
      <c r="P243" s="102" t="e">
        <f>IF(AND('Riesgos Corrup'!#REF!="Muy Baja",'Riesgos Corrup'!#REF!="Moderado"),CONCATENATE("R39C",'Riesgos Corrup'!#REF!),"")</f>
        <v>#REF!</v>
      </c>
      <c r="Q243" s="103" t="e">
        <f>IF(AND('Riesgos Corrup'!#REF!="Muy Baja",'Riesgos Corrup'!#REF!="Moderado"),CONCATENATE("R38C",'Riesgos Corrup'!#REF!),"")</f>
        <v>#REF!</v>
      </c>
      <c r="R243" s="104" t="e">
        <f>IF(AND('Riesgos Corrup'!#REF!="Muy Baja",'Riesgos Corrup'!#REF!="Moderado"),CONCATENATE("R38C",'Riesgos Corrup'!#REF!),"")</f>
        <v>#REF!</v>
      </c>
      <c r="S243" s="83" t="e">
        <f>IF(AND('Riesgos Corrup'!#REF!="Muy Baja",'Riesgos Corrup'!#REF!="Mayor"),CONCATENATE("R39C",'Riesgos Corrup'!#REF!),"")</f>
        <v>#REF!</v>
      </c>
      <c r="T243" s="39" t="e">
        <f>IF(AND('Riesgos Corrup'!#REF!="Muy Baja",'Riesgos Corrup'!#REF!="Mayor"),CONCATENATE("R38C",'Riesgos Corrup'!#REF!),"")</f>
        <v>#REF!</v>
      </c>
      <c r="U243" s="84" t="e">
        <f>IF(AND('Riesgos Corrup'!#REF!="Muy Baja",'Riesgos Corrup'!#REF!="Mayor"),CONCATENATE("R38C",'Riesgos Corrup'!#REF!),"")</f>
        <v>#REF!</v>
      </c>
      <c r="V243" s="96" t="e">
        <f>IF(AND('Riesgos Corrup'!#REF!="Muy Baja",'Riesgos Corrup'!#REF!="Catastrófico"),CONCATENATE("R39C",'Riesgos Corrup'!#REF!),"")</f>
        <v>#REF!</v>
      </c>
      <c r="W243" s="97" t="e">
        <f>IF(AND('Riesgos Corrup'!#REF!="Muy Baja",'Riesgos Corrup'!#REF!="Catastrófico"),CONCATENATE("R38C",'Riesgos Corrup'!#REF!),"")</f>
        <v>#REF!</v>
      </c>
      <c r="X243" s="98" t="e">
        <f>IF(AND('Riesgos Corrup'!#REF!="Muy Baja",'Riesgos Corrup'!#REF!="Catastrófico"),CONCATENATE("R38C",'Riesgos Corrup'!#REF!),"")</f>
        <v>#REF!</v>
      </c>
      <c r="Y243" s="40"/>
      <c r="Z243" s="40"/>
      <c r="AA243" s="40"/>
      <c r="AB243" s="40"/>
      <c r="AC243" s="40"/>
      <c r="AD243" s="40"/>
      <c r="AE243" s="40"/>
      <c r="AF243" s="40"/>
      <c r="AG243" s="40"/>
      <c r="AH243" s="40"/>
      <c r="AI243" s="40"/>
      <c r="AJ243" s="40"/>
      <c r="AK243" s="40"/>
      <c r="AL243" s="40"/>
      <c r="AM243" s="40"/>
      <c r="AN243" s="40"/>
      <c r="AO243" s="40"/>
      <c r="AP243" s="40"/>
      <c r="AQ243" s="40"/>
      <c r="AR243" s="40"/>
      <c r="AS243" s="40"/>
      <c r="AT243" s="40"/>
      <c r="AU243" s="40"/>
      <c r="AV243" s="40"/>
      <c r="AW243" s="40"/>
      <c r="AX243" s="40"/>
      <c r="AY243" s="40"/>
      <c r="AZ243" s="40"/>
      <c r="BA243" s="40"/>
      <c r="BB243" s="40"/>
      <c r="BC243" s="40"/>
      <c r="BD243" s="40"/>
      <c r="BE243" s="40"/>
      <c r="BF243" s="40"/>
      <c r="BG243" s="40"/>
      <c r="BH243" s="40"/>
      <c r="BI243" s="40"/>
      <c r="BJ243" s="40"/>
      <c r="BK243" s="40"/>
      <c r="BL243" s="40"/>
      <c r="BM243" s="40"/>
    </row>
    <row r="244" spans="1:65" ht="15" customHeight="1" x14ac:dyDescent="0.35">
      <c r="A244" s="40"/>
      <c r="B244" s="252"/>
      <c r="C244" s="253"/>
      <c r="D244" s="254"/>
      <c r="E244" s="227"/>
      <c r="F244" s="222"/>
      <c r="G244" s="222"/>
      <c r="H244" s="222"/>
      <c r="I244" s="259"/>
      <c r="J244" s="111" t="e">
        <f>IF(AND('Riesgos Corrup'!#REF!="Muy Baja",'Riesgos Corrup'!#REF!="Moderado"),CONCATENATE("R40C",'Riesgos Corrup'!#REF!),"")</f>
        <v>#REF!</v>
      </c>
      <c r="K244" s="112" t="e">
        <f>IF(AND('Riesgos Corrup'!#REF!="Muy Baja",'Riesgos Corrup'!#REF!="Moderado"),CONCATENATE("R39C",'Riesgos Corrup'!#REF!),"")</f>
        <v>#REF!</v>
      </c>
      <c r="L244" s="113" t="e">
        <f>IF(AND('Riesgos Corrup'!#REF!="Muy Baja",'Riesgos Corrup'!#REF!="Moderado"),CONCATENATE("R39C",'Riesgos Corrup'!#REF!),"")</f>
        <v>#REF!</v>
      </c>
      <c r="M244" s="111" t="e">
        <f>IF(AND('Riesgos Corrup'!#REF!="Muy Baja",'Riesgos Corrup'!#REF!="Moderado"),CONCATENATE("R40C",'Riesgos Corrup'!#REF!),"")</f>
        <v>#REF!</v>
      </c>
      <c r="N244" s="112" t="e">
        <f>IF(AND('Riesgos Corrup'!#REF!="Muy Baja",'Riesgos Corrup'!#REF!="Moderado"),CONCATENATE("R39C",'Riesgos Corrup'!#REF!),"")</f>
        <v>#REF!</v>
      </c>
      <c r="O244" s="113" t="e">
        <f>IF(AND('Riesgos Corrup'!#REF!="Muy Baja",'Riesgos Corrup'!#REF!="Moderado"),CONCATENATE("R39C",'Riesgos Corrup'!#REF!),"")</f>
        <v>#REF!</v>
      </c>
      <c r="P244" s="102" t="e">
        <f>IF(AND('Riesgos Corrup'!#REF!="Muy Baja",'Riesgos Corrup'!#REF!="Moderado"),CONCATENATE("R40C",'Riesgos Corrup'!#REF!),"")</f>
        <v>#REF!</v>
      </c>
      <c r="Q244" s="103" t="e">
        <f>IF(AND('Riesgos Corrup'!#REF!="Muy Baja",'Riesgos Corrup'!#REF!="Moderado"),CONCATENATE("R39C",'Riesgos Corrup'!#REF!),"")</f>
        <v>#REF!</v>
      </c>
      <c r="R244" s="104" t="e">
        <f>IF(AND('Riesgos Corrup'!#REF!="Muy Baja",'Riesgos Corrup'!#REF!="Moderado"),CONCATENATE("R39C",'Riesgos Corrup'!#REF!),"")</f>
        <v>#REF!</v>
      </c>
      <c r="S244" s="83" t="e">
        <f>IF(AND('Riesgos Corrup'!#REF!="Muy Baja",'Riesgos Corrup'!#REF!="Mayor"),CONCATENATE("R40C",'Riesgos Corrup'!#REF!),"")</f>
        <v>#REF!</v>
      </c>
      <c r="T244" s="39" t="e">
        <f>IF(AND('Riesgos Corrup'!#REF!="Muy Baja",'Riesgos Corrup'!#REF!="Mayor"),CONCATENATE("R39C",'Riesgos Corrup'!#REF!),"")</f>
        <v>#REF!</v>
      </c>
      <c r="U244" s="84" t="e">
        <f>IF(AND('Riesgos Corrup'!#REF!="Muy Baja",'Riesgos Corrup'!#REF!="Mayor"),CONCATENATE("R39C",'Riesgos Corrup'!#REF!),"")</f>
        <v>#REF!</v>
      </c>
      <c r="V244" s="96" t="e">
        <f>IF(AND('Riesgos Corrup'!#REF!="Muy Baja",'Riesgos Corrup'!#REF!="Catastrófico"),CONCATENATE("R40C",'Riesgos Corrup'!#REF!),"")</f>
        <v>#REF!</v>
      </c>
      <c r="W244" s="97" t="e">
        <f>IF(AND('Riesgos Corrup'!#REF!="Muy Baja",'Riesgos Corrup'!#REF!="Catastrófico"),CONCATENATE("R39C",'Riesgos Corrup'!#REF!),"")</f>
        <v>#REF!</v>
      </c>
      <c r="X244" s="98" t="e">
        <f>IF(AND('Riesgos Corrup'!#REF!="Muy Baja",'Riesgos Corrup'!#REF!="Catastrófico"),CONCATENATE("R39C",'Riesgos Corrup'!#REF!),"")</f>
        <v>#REF!</v>
      </c>
      <c r="Y244" s="40"/>
      <c r="Z244" s="40"/>
      <c r="AA244" s="40"/>
      <c r="AB244" s="40"/>
      <c r="AC244" s="40"/>
      <c r="AD244" s="40"/>
      <c r="AE244" s="40"/>
      <c r="AF244" s="40"/>
      <c r="AG244" s="40"/>
      <c r="AH244" s="40"/>
      <c r="AI244" s="40"/>
      <c r="AJ244" s="40"/>
      <c r="AK244" s="40"/>
      <c r="AL244" s="40"/>
      <c r="AM244" s="40"/>
      <c r="AN244" s="40"/>
      <c r="AO244" s="40"/>
      <c r="AP244" s="40"/>
      <c r="AQ244" s="40"/>
      <c r="AR244" s="40"/>
      <c r="AS244" s="40"/>
      <c r="AT244" s="40"/>
      <c r="AU244" s="40"/>
      <c r="AV244" s="40"/>
      <c r="AW244" s="40"/>
      <c r="AX244" s="40"/>
      <c r="AY244" s="40"/>
      <c r="AZ244" s="40"/>
      <c r="BA244" s="40"/>
      <c r="BB244" s="40"/>
      <c r="BC244" s="40"/>
      <c r="BD244" s="40"/>
      <c r="BE244" s="40"/>
      <c r="BF244" s="40"/>
      <c r="BG244" s="40"/>
      <c r="BH244" s="40"/>
      <c r="BI244" s="40"/>
      <c r="BJ244" s="40"/>
      <c r="BK244" s="40"/>
      <c r="BL244" s="40"/>
      <c r="BM244" s="40"/>
    </row>
    <row r="245" spans="1:65" ht="15" customHeight="1" x14ac:dyDescent="0.35">
      <c r="A245" s="40"/>
      <c r="B245" s="252"/>
      <c r="C245" s="253"/>
      <c r="D245" s="254"/>
      <c r="E245" s="227"/>
      <c r="F245" s="222"/>
      <c r="G245" s="222"/>
      <c r="H245" s="222"/>
      <c r="I245" s="259"/>
      <c r="J245" s="111" t="e">
        <f>IF(AND('Riesgos Corrup'!#REF!="Muy Baja",'Riesgos Corrup'!#REF!="Moderado"),CONCATENATE("R41C",'Riesgos Corrup'!#REF!),"")</f>
        <v>#REF!</v>
      </c>
      <c r="K245" s="112" t="e">
        <f>IF(AND('Riesgos Corrup'!#REF!="Muy Baja",'Riesgos Corrup'!#REF!="Moderado"),CONCATENATE("R40C",'Riesgos Corrup'!#REF!),"")</f>
        <v>#REF!</v>
      </c>
      <c r="L245" s="113" t="e">
        <f>IF(AND('Riesgos Corrup'!#REF!="Muy Baja",'Riesgos Corrup'!#REF!="Moderado"),CONCATENATE("R40C",'Riesgos Corrup'!#REF!),"")</f>
        <v>#REF!</v>
      </c>
      <c r="M245" s="111" t="e">
        <f>IF(AND('Riesgos Corrup'!#REF!="Muy Baja",'Riesgos Corrup'!#REF!="Moderado"),CONCATENATE("R41C",'Riesgos Corrup'!#REF!),"")</f>
        <v>#REF!</v>
      </c>
      <c r="N245" s="112" t="e">
        <f>IF(AND('Riesgos Corrup'!#REF!="Muy Baja",'Riesgos Corrup'!#REF!="Moderado"),CONCATENATE("R40C",'Riesgos Corrup'!#REF!),"")</f>
        <v>#REF!</v>
      </c>
      <c r="O245" s="113" t="e">
        <f>IF(AND('Riesgos Corrup'!#REF!="Muy Baja",'Riesgos Corrup'!#REF!="Moderado"),CONCATENATE("R40C",'Riesgos Corrup'!#REF!),"")</f>
        <v>#REF!</v>
      </c>
      <c r="P245" s="102" t="e">
        <f>IF(AND('Riesgos Corrup'!#REF!="Muy Baja",'Riesgos Corrup'!#REF!="Moderado"),CONCATENATE("R41C",'Riesgos Corrup'!#REF!),"")</f>
        <v>#REF!</v>
      </c>
      <c r="Q245" s="103" t="e">
        <f>IF(AND('Riesgos Corrup'!#REF!="Muy Baja",'Riesgos Corrup'!#REF!="Moderado"),CONCATENATE("R40C",'Riesgos Corrup'!#REF!),"")</f>
        <v>#REF!</v>
      </c>
      <c r="R245" s="104" t="e">
        <f>IF(AND('Riesgos Corrup'!#REF!="Muy Baja",'Riesgos Corrup'!#REF!="Moderado"),CONCATENATE("R40C",'Riesgos Corrup'!#REF!),"")</f>
        <v>#REF!</v>
      </c>
      <c r="S245" s="83" t="e">
        <f>IF(AND('Riesgos Corrup'!#REF!="Muy Baja",'Riesgos Corrup'!#REF!="Mayor"),CONCATENATE("R41C",'Riesgos Corrup'!#REF!),"")</f>
        <v>#REF!</v>
      </c>
      <c r="T245" s="39" t="e">
        <f>IF(AND('Riesgos Corrup'!#REF!="Muy Baja",'Riesgos Corrup'!#REF!="Mayor"),CONCATENATE("R40C",'Riesgos Corrup'!#REF!),"")</f>
        <v>#REF!</v>
      </c>
      <c r="U245" s="84" t="e">
        <f>IF(AND('Riesgos Corrup'!#REF!="Muy Baja",'Riesgos Corrup'!#REF!="Mayor"),CONCATENATE("R40C",'Riesgos Corrup'!#REF!),"")</f>
        <v>#REF!</v>
      </c>
      <c r="V245" s="96" t="e">
        <f>IF(AND('Riesgos Corrup'!#REF!="Muy Baja",'Riesgos Corrup'!#REF!="Catastrófico"),CONCATENATE("R41C",'Riesgos Corrup'!#REF!),"")</f>
        <v>#REF!</v>
      </c>
      <c r="W245" s="97" t="e">
        <f>IF(AND('Riesgos Corrup'!#REF!="Muy Baja",'Riesgos Corrup'!#REF!="Catastrófico"),CONCATENATE("R40C",'Riesgos Corrup'!#REF!),"")</f>
        <v>#REF!</v>
      </c>
      <c r="X245" s="98" t="e">
        <f>IF(AND('Riesgos Corrup'!#REF!="Muy Baja",'Riesgos Corrup'!#REF!="Catastrófico"),CONCATENATE("R40C",'Riesgos Corrup'!#REF!),"")</f>
        <v>#REF!</v>
      </c>
      <c r="Y245" s="40"/>
      <c r="Z245" s="40"/>
      <c r="AA245" s="40"/>
      <c r="AB245" s="40"/>
      <c r="AC245" s="40"/>
      <c r="AD245" s="40"/>
      <c r="AE245" s="40"/>
      <c r="AF245" s="40"/>
      <c r="AG245" s="40"/>
      <c r="AH245" s="40"/>
      <c r="AI245" s="40"/>
      <c r="AJ245" s="40"/>
      <c r="AK245" s="40"/>
      <c r="AL245" s="40"/>
      <c r="AM245" s="40"/>
      <c r="AN245" s="40"/>
      <c r="AO245" s="40"/>
      <c r="AP245" s="40"/>
      <c r="AQ245" s="40"/>
      <c r="AR245" s="40"/>
      <c r="AS245" s="40"/>
      <c r="AT245" s="40"/>
      <c r="AU245" s="40"/>
      <c r="AV245" s="40"/>
      <c r="AW245" s="40"/>
      <c r="AX245" s="40"/>
      <c r="AY245" s="40"/>
      <c r="AZ245" s="40"/>
      <c r="BA245" s="40"/>
      <c r="BB245" s="40"/>
      <c r="BC245" s="40"/>
      <c r="BD245" s="40"/>
      <c r="BE245" s="40"/>
      <c r="BF245" s="40"/>
      <c r="BG245" s="40"/>
      <c r="BH245" s="40"/>
      <c r="BI245" s="40"/>
      <c r="BJ245" s="40"/>
      <c r="BK245" s="40"/>
      <c r="BL245" s="40"/>
      <c r="BM245" s="40"/>
    </row>
    <row r="246" spans="1:65" ht="15" customHeight="1" x14ac:dyDescent="0.35">
      <c r="A246" s="40"/>
      <c r="B246" s="252"/>
      <c r="C246" s="253"/>
      <c r="D246" s="254"/>
      <c r="E246" s="227"/>
      <c r="F246" s="222"/>
      <c r="G246" s="222"/>
      <c r="H246" s="222"/>
      <c r="I246" s="259"/>
      <c r="J246" s="111" t="str">
        <f>IF(AND('Riesgos Corrup'!$AB$40="Muy Baja",'Riesgos Corrup'!$AD$40="Moderado"),CONCATENATE("R42C",'Riesgos Corrup'!$R$40),"")</f>
        <v/>
      </c>
      <c r="K246" s="112" t="str">
        <f>IF(AND('Riesgos Corrup'!$AB$41="Muy Baja",'Riesgos Corrup'!$AD$41="Moderado"),CONCATENATE("R41C",'Riesgos Corrup'!$R$41),"")</f>
        <v/>
      </c>
      <c r="L246" s="113" t="str">
        <f>IF(AND('Riesgos Corrup'!$AB$42="Muy Baja",'Riesgos Corrup'!$AD$42="Moderado"),CONCATENATE("R41C",'Riesgos Corrup'!$R$42),"")</f>
        <v/>
      </c>
      <c r="M246" s="111" t="str">
        <f>IF(AND('Riesgos Corrup'!$AB$40="Muy Baja",'Riesgos Corrup'!$AD$40="Moderado"),CONCATENATE("R42C",'Riesgos Corrup'!$R$40),"")</f>
        <v/>
      </c>
      <c r="N246" s="112" t="str">
        <f>IF(AND('Riesgos Corrup'!$AB$41="Muy Baja",'Riesgos Corrup'!$AD$41="Moderado"),CONCATENATE("R41C",'Riesgos Corrup'!$R$41),"")</f>
        <v/>
      </c>
      <c r="O246" s="113" t="str">
        <f>IF(AND('Riesgos Corrup'!$AB$42="Muy Baja",'Riesgos Corrup'!$AD$42="Moderado"),CONCATENATE("R41C",'Riesgos Corrup'!$R$42),"")</f>
        <v/>
      </c>
      <c r="P246" s="102" t="str">
        <f>IF(AND('Riesgos Corrup'!$AB$40="Muy Baja",'Riesgos Corrup'!$AD$40="Moderado"),CONCATENATE("R42C",'Riesgos Corrup'!$R$40),"")</f>
        <v/>
      </c>
      <c r="Q246" s="103" t="str">
        <f>IF(AND('Riesgos Corrup'!$AB$41="Muy Baja",'Riesgos Corrup'!$AD$41="Moderado"),CONCATENATE("R41C",'Riesgos Corrup'!$R$41),"")</f>
        <v/>
      </c>
      <c r="R246" s="104" t="str">
        <f>IF(AND('Riesgos Corrup'!$AB$42="Muy Baja",'Riesgos Corrup'!$AD$42="Moderado"),CONCATENATE("R41C",'Riesgos Corrup'!$R$42),"")</f>
        <v/>
      </c>
      <c r="S246" s="83" t="str">
        <f>IF(AND('Riesgos Corrup'!$AB$40="Muy Baja",'Riesgos Corrup'!$AD$40="Mayor"),CONCATENATE("R42C",'Riesgos Corrup'!$R$40),"")</f>
        <v/>
      </c>
      <c r="T246" s="39" t="str">
        <f>IF(AND('Riesgos Corrup'!$AB$41="Muy Baja",'Riesgos Corrup'!$AD$41="Mayor"),CONCATENATE("R41C",'Riesgos Corrup'!$R$41),"")</f>
        <v>R41C2</v>
      </c>
      <c r="U246" s="84" t="str">
        <f>IF(AND('Riesgos Corrup'!$AB$42="Muy Baja",'Riesgos Corrup'!$AD$42="Mayor"),CONCATENATE("R41C",'Riesgos Corrup'!$R$42),"")</f>
        <v/>
      </c>
      <c r="V246" s="96" t="str">
        <f>IF(AND('Riesgos Corrup'!$AB$40="Muy Baja",'Riesgos Corrup'!$AD$40="Catastrófico"),CONCATENATE("R42C",'Riesgos Corrup'!$R$40),"")</f>
        <v/>
      </c>
      <c r="W246" s="97" t="str">
        <f>IF(AND('Riesgos Corrup'!$AB$41="Muy Baja",'Riesgos Corrup'!$AD$41="Catastrófico"),CONCATENATE("R41C",'Riesgos Corrup'!$R$41),"")</f>
        <v/>
      </c>
      <c r="X246" s="98" t="str">
        <f>IF(AND('Riesgos Corrup'!$AB$42="Muy Baja",'Riesgos Corrup'!$AD$42="Catastrófico"),CONCATENATE("R41C",'Riesgos Corrup'!$R$42),"")</f>
        <v/>
      </c>
      <c r="Y246" s="40"/>
      <c r="Z246" s="40"/>
      <c r="AA246" s="40"/>
      <c r="AB246" s="40"/>
      <c r="AC246" s="40"/>
      <c r="AD246" s="40"/>
      <c r="AE246" s="40"/>
      <c r="AF246" s="40"/>
      <c r="AG246" s="40"/>
      <c r="AH246" s="40"/>
      <c r="AI246" s="40"/>
      <c r="AJ246" s="40"/>
      <c r="AK246" s="40"/>
      <c r="AL246" s="40"/>
      <c r="AM246" s="40"/>
      <c r="AN246" s="40"/>
      <c r="AO246" s="40"/>
      <c r="AP246" s="40"/>
      <c r="AQ246" s="40"/>
      <c r="AR246" s="40"/>
      <c r="AS246" s="40"/>
      <c r="AT246" s="40"/>
      <c r="AU246" s="40"/>
      <c r="AV246" s="40"/>
      <c r="AW246" s="40"/>
      <c r="AX246" s="40"/>
      <c r="AY246" s="40"/>
      <c r="AZ246" s="40"/>
      <c r="BA246" s="40"/>
      <c r="BB246" s="40"/>
      <c r="BC246" s="40"/>
      <c r="BD246" s="40"/>
      <c r="BE246" s="40"/>
      <c r="BF246" s="40"/>
      <c r="BG246" s="40"/>
      <c r="BH246" s="40"/>
      <c r="BI246" s="40"/>
      <c r="BJ246" s="40"/>
      <c r="BK246" s="40"/>
      <c r="BL246" s="40"/>
      <c r="BM246" s="40"/>
    </row>
    <row r="247" spans="1:65" ht="15" customHeight="1" x14ac:dyDescent="0.35">
      <c r="A247" s="40"/>
      <c r="B247" s="252"/>
      <c r="C247" s="253"/>
      <c r="D247" s="254"/>
      <c r="E247" s="227"/>
      <c r="F247" s="222"/>
      <c r="G247" s="222"/>
      <c r="H247" s="222"/>
      <c r="I247" s="259"/>
      <c r="J247" s="111" t="e">
        <f>IF(AND('Riesgos Corrup'!#REF!="Muy Baja",'Riesgos Corrup'!#REF!="Moderado"),CONCATENATE("R43C",'Riesgos Corrup'!#REF!),"")</f>
        <v>#REF!</v>
      </c>
      <c r="K247" s="112" t="e">
        <f>IF(AND('Riesgos Corrup'!#REF!="Muy Baja",'Riesgos Corrup'!#REF!="Moderado"),CONCATENATE("R42C",'Riesgos Corrup'!#REF!),"")</f>
        <v>#REF!</v>
      </c>
      <c r="L247" s="113" t="e">
        <f>IF(AND('Riesgos Corrup'!#REF!="Muy Baja",'Riesgos Corrup'!#REF!="Moderado"),CONCATENATE("R42C",'Riesgos Corrup'!#REF!),"")</f>
        <v>#REF!</v>
      </c>
      <c r="M247" s="111" t="e">
        <f>IF(AND('Riesgos Corrup'!#REF!="Muy Baja",'Riesgos Corrup'!#REF!="Moderado"),CONCATENATE("R43C",'Riesgos Corrup'!#REF!),"")</f>
        <v>#REF!</v>
      </c>
      <c r="N247" s="112" t="e">
        <f>IF(AND('Riesgos Corrup'!#REF!="Muy Baja",'Riesgos Corrup'!#REF!="Moderado"),CONCATENATE("R42C",'Riesgos Corrup'!#REF!),"")</f>
        <v>#REF!</v>
      </c>
      <c r="O247" s="113" t="e">
        <f>IF(AND('Riesgos Corrup'!#REF!="Muy Baja",'Riesgos Corrup'!#REF!="Moderado"),CONCATENATE("R42C",'Riesgos Corrup'!#REF!),"")</f>
        <v>#REF!</v>
      </c>
      <c r="P247" s="102" t="e">
        <f>IF(AND('Riesgos Corrup'!#REF!="Muy Baja",'Riesgos Corrup'!#REF!="Moderado"),CONCATENATE("R43C",'Riesgos Corrup'!#REF!),"")</f>
        <v>#REF!</v>
      </c>
      <c r="Q247" s="103" t="e">
        <f>IF(AND('Riesgos Corrup'!#REF!="Muy Baja",'Riesgos Corrup'!#REF!="Moderado"),CONCATENATE("R42C",'Riesgos Corrup'!#REF!),"")</f>
        <v>#REF!</v>
      </c>
      <c r="R247" s="104" t="e">
        <f>IF(AND('Riesgos Corrup'!#REF!="Muy Baja",'Riesgos Corrup'!#REF!="Moderado"),CONCATENATE("R42C",'Riesgos Corrup'!#REF!),"")</f>
        <v>#REF!</v>
      </c>
      <c r="S247" s="83" t="e">
        <f>IF(AND('Riesgos Corrup'!#REF!="Muy Baja",'Riesgos Corrup'!#REF!="Mayor"),CONCATENATE("R43C",'Riesgos Corrup'!#REF!),"")</f>
        <v>#REF!</v>
      </c>
      <c r="T247" s="39" t="e">
        <f>IF(AND('Riesgos Corrup'!#REF!="Muy Baja",'Riesgos Corrup'!#REF!="Mayor"),CONCATENATE("R42C",'Riesgos Corrup'!#REF!),"")</f>
        <v>#REF!</v>
      </c>
      <c r="U247" s="84" t="e">
        <f>IF(AND('Riesgos Corrup'!#REF!="Muy Baja",'Riesgos Corrup'!#REF!="Mayor"),CONCATENATE("R42C",'Riesgos Corrup'!#REF!),"")</f>
        <v>#REF!</v>
      </c>
      <c r="V247" s="96" t="e">
        <f>IF(AND('Riesgos Corrup'!#REF!="Muy Baja",'Riesgos Corrup'!#REF!="Catastrófico"),CONCATENATE("R43C",'Riesgos Corrup'!#REF!),"")</f>
        <v>#REF!</v>
      </c>
      <c r="W247" s="97" t="e">
        <f>IF(AND('Riesgos Corrup'!#REF!="Muy Baja",'Riesgos Corrup'!#REF!="Catastrófico"),CONCATENATE("R42C",'Riesgos Corrup'!#REF!),"")</f>
        <v>#REF!</v>
      </c>
      <c r="X247" s="98" t="e">
        <f>IF(AND('Riesgos Corrup'!#REF!="Muy Baja",'Riesgos Corrup'!#REF!="Catastrófico"),CONCATENATE("R42C",'Riesgos Corrup'!#REF!),"")</f>
        <v>#REF!</v>
      </c>
      <c r="Y247" s="40"/>
      <c r="Z247" s="40"/>
      <c r="AA247" s="40"/>
      <c r="AB247" s="40"/>
      <c r="AC247" s="40"/>
      <c r="AD247" s="40"/>
      <c r="AE247" s="40"/>
      <c r="AF247" s="40"/>
      <c r="AG247" s="40"/>
      <c r="AH247" s="40"/>
      <c r="AI247" s="40"/>
      <c r="AJ247" s="40"/>
      <c r="AK247" s="40"/>
      <c r="AL247" s="40"/>
      <c r="AM247" s="40"/>
      <c r="AN247" s="40"/>
      <c r="AO247" s="40"/>
      <c r="AP247" s="40"/>
      <c r="AQ247" s="40"/>
      <c r="AR247" s="40"/>
      <c r="AS247" s="40"/>
      <c r="AT247" s="40"/>
      <c r="AU247" s="40"/>
      <c r="AV247" s="40"/>
      <c r="AW247" s="40"/>
      <c r="AX247" s="40"/>
      <c r="AY247" s="40"/>
      <c r="AZ247" s="40"/>
      <c r="BA247" s="40"/>
      <c r="BB247" s="40"/>
      <c r="BC247" s="40"/>
      <c r="BD247" s="40"/>
      <c r="BE247" s="40"/>
      <c r="BF247" s="40"/>
      <c r="BG247" s="40"/>
      <c r="BH247" s="40"/>
      <c r="BI247" s="40"/>
      <c r="BJ247" s="40"/>
      <c r="BK247" s="40"/>
      <c r="BL247" s="40"/>
      <c r="BM247" s="40"/>
    </row>
    <row r="248" spans="1:65" ht="15" customHeight="1" x14ac:dyDescent="0.35">
      <c r="A248" s="40"/>
      <c r="B248" s="252"/>
      <c r="C248" s="253"/>
      <c r="D248" s="254"/>
      <c r="E248" s="227"/>
      <c r="F248" s="222"/>
      <c r="G248" s="222"/>
      <c r="H248" s="222"/>
      <c r="I248" s="259"/>
      <c r="J248" s="111" t="str">
        <f ca="1">IF(AND('Riesgos Corrup'!$AB$43="Muy Baja",'Riesgos Corrup'!$AD$43="Moderado"),CONCATENATE("R44C",'Riesgos Corrup'!$R$43),"")</f>
        <v/>
      </c>
      <c r="K248" s="112" t="str">
        <f>IF(AND('Riesgos Corrup'!$AB$44="Muy Baja",'Riesgos Corrup'!$AD$44="Moderado"),CONCATENATE("R43C",'Riesgos Corrup'!$R$44),"")</f>
        <v/>
      </c>
      <c r="L248" s="113" t="str">
        <f>IF(AND('Riesgos Corrup'!$AB$45="Muy Baja",'Riesgos Corrup'!$AD$45="Moderado"),CONCATENATE("R43C",'Riesgos Corrup'!$R$45),"")</f>
        <v/>
      </c>
      <c r="M248" s="111" t="str">
        <f ca="1">IF(AND('Riesgos Corrup'!$AB$43="Muy Baja",'Riesgos Corrup'!$AD$43="Moderado"),CONCATENATE("R44C",'Riesgos Corrup'!$R$43),"")</f>
        <v/>
      </c>
      <c r="N248" s="112" t="str">
        <f>IF(AND('Riesgos Corrup'!$AB$44="Muy Baja",'Riesgos Corrup'!$AD$44="Moderado"),CONCATENATE("R43C",'Riesgos Corrup'!$R$44),"")</f>
        <v/>
      </c>
      <c r="O248" s="113" t="str">
        <f>IF(AND('Riesgos Corrup'!$AB$45="Muy Baja",'Riesgos Corrup'!$AD$45="Moderado"),CONCATENATE("R43C",'Riesgos Corrup'!$R$45),"")</f>
        <v/>
      </c>
      <c r="P248" s="102" t="str">
        <f ca="1">IF(AND('Riesgos Corrup'!$AB$43="Muy Baja",'Riesgos Corrup'!$AD$43="Moderado"),CONCATENATE("R44C",'Riesgos Corrup'!$R$43),"")</f>
        <v/>
      </c>
      <c r="Q248" s="103" t="str">
        <f>IF(AND('Riesgos Corrup'!$AB$44="Muy Baja",'Riesgos Corrup'!$AD$44="Moderado"),CONCATENATE("R43C",'Riesgos Corrup'!$R$44),"")</f>
        <v/>
      </c>
      <c r="R248" s="104" t="str">
        <f>IF(AND('Riesgos Corrup'!$AB$45="Muy Baja",'Riesgos Corrup'!$AD$45="Moderado"),CONCATENATE("R43C",'Riesgos Corrup'!$R$45),"")</f>
        <v/>
      </c>
      <c r="S248" s="83" t="str">
        <f ca="1">IF(AND('Riesgos Corrup'!$AB$43="Muy Baja",'Riesgos Corrup'!$AD$43="Mayor"),CONCATENATE("R44C",'Riesgos Corrup'!$R$43),"")</f>
        <v/>
      </c>
      <c r="T248" s="39" t="str">
        <f>IF(AND('Riesgos Corrup'!$AB$44="Muy Baja",'Riesgos Corrup'!$AD$44="Mayor"),CONCATENATE("R43C",'Riesgos Corrup'!$R$44),"")</f>
        <v/>
      </c>
      <c r="U248" s="84" t="str">
        <f>IF(AND('Riesgos Corrup'!$AB$45="Muy Baja",'Riesgos Corrup'!$AD$45="Mayor"),CONCATENATE("R43C",'Riesgos Corrup'!$R$45),"")</f>
        <v/>
      </c>
      <c r="V248" s="96" t="str">
        <f ca="1">IF(AND('Riesgos Corrup'!$AB$43="Muy Baja",'Riesgos Corrup'!$AD$43="Catastrófico"),CONCATENATE("R44C",'Riesgos Corrup'!$R$43),"")</f>
        <v/>
      </c>
      <c r="W248" s="97" t="str">
        <f>IF(AND('Riesgos Corrup'!$AB$44="Muy Baja",'Riesgos Corrup'!$AD$44="Catastrófico"),CONCATENATE("R43C",'Riesgos Corrup'!$R$44),"")</f>
        <v/>
      </c>
      <c r="X248" s="98" t="str">
        <f>IF(AND('Riesgos Corrup'!$AB$45="Muy Baja",'Riesgos Corrup'!$AD$45="Catastrófico"),CONCATENATE("R43C",'Riesgos Corrup'!$R$45),"")</f>
        <v/>
      </c>
      <c r="Y248" s="40"/>
      <c r="Z248" s="40"/>
      <c r="AA248" s="40"/>
      <c r="AB248" s="40"/>
      <c r="AC248" s="40"/>
      <c r="AD248" s="40"/>
      <c r="AE248" s="40"/>
      <c r="AF248" s="40"/>
      <c r="AG248" s="40"/>
      <c r="AH248" s="40"/>
      <c r="AI248" s="40"/>
      <c r="AJ248" s="40"/>
      <c r="AK248" s="40"/>
      <c r="AL248" s="40"/>
      <c r="AM248" s="40"/>
      <c r="AN248" s="40"/>
      <c r="AO248" s="40"/>
      <c r="AP248" s="40"/>
      <c r="AQ248" s="40"/>
      <c r="AR248" s="40"/>
      <c r="AS248" s="40"/>
      <c r="AT248" s="40"/>
      <c r="AU248" s="40"/>
      <c r="AV248" s="40"/>
      <c r="AW248" s="40"/>
      <c r="AX248" s="40"/>
      <c r="AY248" s="40"/>
      <c r="AZ248" s="40"/>
      <c r="BA248" s="40"/>
      <c r="BB248" s="40"/>
      <c r="BC248" s="40"/>
      <c r="BD248" s="40"/>
      <c r="BE248" s="40"/>
      <c r="BF248" s="40"/>
      <c r="BG248" s="40"/>
      <c r="BH248" s="40"/>
      <c r="BI248" s="40"/>
      <c r="BJ248" s="40"/>
      <c r="BK248" s="40"/>
      <c r="BL248" s="40"/>
      <c r="BM248" s="40"/>
    </row>
    <row r="249" spans="1:65" ht="15" customHeight="1" x14ac:dyDescent="0.35">
      <c r="A249" s="40"/>
      <c r="B249" s="252"/>
      <c r="C249" s="253"/>
      <c r="D249" s="254"/>
      <c r="E249" s="227"/>
      <c r="F249" s="222"/>
      <c r="G249" s="222"/>
      <c r="H249" s="222"/>
      <c r="I249" s="259"/>
      <c r="J249" s="111" t="str">
        <f>IF(AND('Riesgos Corrup'!$AB$46="Muy Baja",'Riesgos Corrup'!$AD$46="Moderado"),CONCATENATE("R45C",'Riesgos Corrup'!$R$46),"")</f>
        <v/>
      </c>
      <c r="K249" s="112" t="str">
        <f>IF(AND('Riesgos Corrup'!$AB$47="Muy Baja",'Riesgos Corrup'!$AD$47="Moderado"),CONCATENATE("R44C",'Riesgos Corrup'!$R$47),"")</f>
        <v/>
      </c>
      <c r="L249" s="113" t="str">
        <f>IF(AND('Riesgos Corrup'!$AB$48="Muy Baja",'Riesgos Corrup'!$AD$48="Moderado"),CONCATENATE("R44C",'Riesgos Corrup'!$R$48),"")</f>
        <v/>
      </c>
      <c r="M249" s="111" t="str">
        <f>IF(AND('Riesgos Corrup'!$AB$46="Muy Baja",'Riesgos Corrup'!$AD$46="Moderado"),CONCATENATE("R45C",'Riesgos Corrup'!$R$46),"")</f>
        <v/>
      </c>
      <c r="N249" s="112" t="str">
        <f>IF(AND('Riesgos Corrup'!$AB$47="Muy Baja",'Riesgos Corrup'!$AD$47="Moderado"),CONCATENATE("R44C",'Riesgos Corrup'!$R$47),"")</f>
        <v/>
      </c>
      <c r="O249" s="113" t="str">
        <f>IF(AND('Riesgos Corrup'!$AB$48="Muy Baja",'Riesgos Corrup'!$AD$48="Moderado"),CONCATENATE("R44C",'Riesgos Corrup'!$R$48),"")</f>
        <v/>
      </c>
      <c r="P249" s="102" t="str">
        <f>IF(AND('Riesgos Corrup'!$AB$46="Muy Baja",'Riesgos Corrup'!$AD$46="Moderado"),CONCATENATE("R45C",'Riesgos Corrup'!$R$46),"")</f>
        <v/>
      </c>
      <c r="Q249" s="103" t="str">
        <f>IF(AND('Riesgos Corrup'!$AB$47="Muy Baja",'Riesgos Corrup'!$AD$47="Moderado"),CONCATENATE("R44C",'Riesgos Corrup'!$R$47),"")</f>
        <v/>
      </c>
      <c r="R249" s="104" t="str">
        <f>IF(AND('Riesgos Corrup'!$AB$48="Muy Baja",'Riesgos Corrup'!$AD$48="Moderado"),CONCATENATE("R44C",'Riesgos Corrup'!$R$48),"")</f>
        <v/>
      </c>
      <c r="S249" s="83" t="str">
        <f>IF(AND('Riesgos Corrup'!$AB$46="Muy Baja",'Riesgos Corrup'!$AD$46="Mayor"),CONCATENATE("R45C",'Riesgos Corrup'!$R$46),"")</f>
        <v/>
      </c>
      <c r="T249" s="39" t="str">
        <f>IF(AND('Riesgos Corrup'!$AB$47="Muy Baja",'Riesgos Corrup'!$AD$47="Mayor"),CONCATENATE("R44C",'Riesgos Corrup'!$R$47),"")</f>
        <v/>
      </c>
      <c r="U249" s="84" t="str">
        <f>IF(AND('Riesgos Corrup'!$AB$48="Muy Baja",'Riesgos Corrup'!$AD$48="Mayor"),CONCATENATE("R44C",'Riesgos Corrup'!$R$48),"")</f>
        <v/>
      </c>
      <c r="V249" s="96" t="str">
        <f>IF(AND('Riesgos Corrup'!$AB$46="Muy Baja",'Riesgos Corrup'!$AD$46="Catastrófico"),CONCATENATE("R45C",'Riesgos Corrup'!$R$46),"")</f>
        <v/>
      </c>
      <c r="W249" s="97" t="str">
        <f>IF(AND('Riesgos Corrup'!$AB$47="Muy Baja",'Riesgos Corrup'!$AD$47="Catastrófico"),CONCATENATE("R44C",'Riesgos Corrup'!$R$47),"")</f>
        <v/>
      </c>
      <c r="X249" s="98" t="str">
        <f>IF(AND('Riesgos Corrup'!$AB$48="Muy Baja",'Riesgos Corrup'!$AD$48="Catastrófico"),CONCATENATE("R44C",'Riesgos Corrup'!$R$48),"")</f>
        <v/>
      </c>
      <c r="Y249" s="40"/>
      <c r="Z249" s="40"/>
      <c r="AA249" s="40"/>
      <c r="AB249" s="40"/>
      <c r="AC249" s="40"/>
      <c r="AD249" s="40"/>
      <c r="AE249" s="40"/>
      <c r="AF249" s="40"/>
      <c r="AG249" s="40"/>
      <c r="AH249" s="40"/>
      <c r="AI249" s="40"/>
      <c r="AJ249" s="40"/>
      <c r="AK249" s="40"/>
      <c r="AL249" s="40"/>
      <c r="AM249" s="40"/>
      <c r="AN249" s="40"/>
      <c r="AO249" s="40"/>
      <c r="AP249" s="40"/>
      <c r="AQ249" s="40"/>
      <c r="AR249" s="40"/>
      <c r="AS249" s="40"/>
      <c r="AT249" s="40"/>
      <c r="AU249" s="40"/>
      <c r="AV249" s="40"/>
      <c r="AW249" s="40"/>
      <c r="AX249" s="40"/>
      <c r="AY249" s="40"/>
      <c r="AZ249" s="40"/>
      <c r="BA249" s="40"/>
      <c r="BB249" s="40"/>
      <c r="BC249" s="40"/>
      <c r="BD249" s="40"/>
      <c r="BE249" s="40"/>
      <c r="BF249" s="40"/>
      <c r="BG249" s="40"/>
      <c r="BH249" s="40"/>
      <c r="BI249" s="40"/>
      <c r="BJ249" s="40"/>
      <c r="BK249" s="40"/>
      <c r="BL249" s="40"/>
      <c r="BM249" s="40"/>
    </row>
    <row r="250" spans="1:65" ht="15" customHeight="1" x14ac:dyDescent="0.35">
      <c r="A250" s="40"/>
      <c r="B250" s="252"/>
      <c r="C250" s="253"/>
      <c r="D250" s="254"/>
      <c r="E250" s="227"/>
      <c r="F250" s="222"/>
      <c r="G250" s="222"/>
      <c r="H250" s="222"/>
      <c r="I250" s="259"/>
      <c r="J250" s="111" t="e">
        <f>IF(AND('Riesgos Corrup'!#REF!="Muy Baja",'Riesgos Corrup'!#REF!="Moderado"),CONCATENATE("R46C",'Riesgos Corrup'!#REF!),"")</f>
        <v>#REF!</v>
      </c>
      <c r="K250" s="112" t="e">
        <f>IF(AND('Riesgos Corrup'!#REF!="Muy Baja",'Riesgos Corrup'!#REF!="Moderado"),CONCATENATE("R45C",'Riesgos Corrup'!#REF!),"")</f>
        <v>#REF!</v>
      </c>
      <c r="L250" s="113" t="e">
        <f>IF(AND('Riesgos Corrup'!#REF!="Muy Baja",'Riesgos Corrup'!#REF!="Moderado"),CONCATENATE("R45C",'Riesgos Corrup'!#REF!),"")</f>
        <v>#REF!</v>
      </c>
      <c r="M250" s="111" t="e">
        <f>IF(AND('Riesgos Corrup'!#REF!="Muy Baja",'Riesgos Corrup'!#REF!="Moderado"),CONCATENATE("R46C",'Riesgos Corrup'!#REF!),"")</f>
        <v>#REF!</v>
      </c>
      <c r="N250" s="112" t="e">
        <f>IF(AND('Riesgos Corrup'!#REF!="Muy Baja",'Riesgos Corrup'!#REF!="Moderado"),CONCATENATE("R45C",'Riesgos Corrup'!#REF!),"")</f>
        <v>#REF!</v>
      </c>
      <c r="O250" s="113" t="e">
        <f>IF(AND('Riesgos Corrup'!#REF!="Muy Baja",'Riesgos Corrup'!#REF!="Moderado"),CONCATENATE("R45C",'Riesgos Corrup'!#REF!),"")</f>
        <v>#REF!</v>
      </c>
      <c r="P250" s="102" t="e">
        <f>IF(AND('Riesgos Corrup'!#REF!="Muy Baja",'Riesgos Corrup'!#REF!="Moderado"),CONCATENATE("R46C",'Riesgos Corrup'!#REF!),"")</f>
        <v>#REF!</v>
      </c>
      <c r="Q250" s="103" t="e">
        <f>IF(AND('Riesgos Corrup'!#REF!="Muy Baja",'Riesgos Corrup'!#REF!="Moderado"),CONCATENATE("R45C",'Riesgos Corrup'!#REF!),"")</f>
        <v>#REF!</v>
      </c>
      <c r="R250" s="104" t="e">
        <f>IF(AND('Riesgos Corrup'!#REF!="Muy Baja",'Riesgos Corrup'!#REF!="Moderado"),CONCATENATE("R45C",'Riesgos Corrup'!#REF!),"")</f>
        <v>#REF!</v>
      </c>
      <c r="S250" s="83" t="e">
        <f>IF(AND('Riesgos Corrup'!#REF!="Muy Baja",'Riesgos Corrup'!#REF!="Mayor"),CONCATENATE("R46C",'Riesgos Corrup'!#REF!),"")</f>
        <v>#REF!</v>
      </c>
      <c r="T250" s="39" t="e">
        <f>IF(AND('Riesgos Corrup'!#REF!="Muy Baja",'Riesgos Corrup'!#REF!="Mayor"),CONCATENATE("R45C",'Riesgos Corrup'!#REF!),"")</f>
        <v>#REF!</v>
      </c>
      <c r="U250" s="84" t="e">
        <f>IF(AND('Riesgos Corrup'!#REF!="Muy Baja",'Riesgos Corrup'!#REF!="Mayor"),CONCATENATE("R45C",'Riesgos Corrup'!#REF!),"")</f>
        <v>#REF!</v>
      </c>
      <c r="V250" s="96" t="e">
        <f>IF(AND('Riesgos Corrup'!#REF!="Muy Baja",'Riesgos Corrup'!#REF!="Catastrófico"),CONCATENATE("R46C",'Riesgos Corrup'!#REF!),"")</f>
        <v>#REF!</v>
      </c>
      <c r="W250" s="97" t="e">
        <f>IF(AND('Riesgos Corrup'!#REF!="Muy Baja",'Riesgos Corrup'!#REF!="Catastrófico"),CONCATENATE("R45C",'Riesgos Corrup'!#REF!),"")</f>
        <v>#REF!</v>
      </c>
      <c r="X250" s="98" t="e">
        <f>IF(AND('Riesgos Corrup'!#REF!="Muy Baja",'Riesgos Corrup'!#REF!="Catastrófico"),CONCATENATE("R45C",'Riesgos Corrup'!#REF!),"")</f>
        <v>#REF!</v>
      </c>
      <c r="Y250" s="40"/>
      <c r="Z250" s="40"/>
      <c r="AA250" s="40"/>
      <c r="AB250" s="40"/>
      <c r="AC250" s="40"/>
      <c r="AD250" s="40"/>
      <c r="AE250" s="40"/>
      <c r="AF250" s="40"/>
      <c r="AG250" s="40"/>
      <c r="AH250" s="40"/>
      <c r="AI250" s="40"/>
      <c r="AJ250" s="40"/>
      <c r="AK250" s="40"/>
      <c r="AL250" s="40"/>
      <c r="AM250" s="40"/>
      <c r="AN250" s="40"/>
      <c r="AO250" s="40"/>
      <c r="AP250" s="40"/>
      <c r="AQ250" s="40"/>
      <c r="AR250" s="40"/>
      <c r="AS250" s="40"/>
      <c r="AT250" s="40"/>
      <c r="AU250" s="40"/>
      <c r="AV250" s="40"/>
      <c r="AW250" s="40"/>
      <c r="AX250" s="40"/>
      <c r="AY250" s="40"/>
      <c r="AZ250" s="40"/>
      <c r="BA250" s="40"/>
      <c r="BB250" s="40"/>
      <c r="BC250" s="40"/>
      <c r="BD250" s="40"/>
      <c r="BE250" s="40"/>
      <c r="BF250" s="40"/>
      <c r="BG250" s="40"/>
      <c r="BH250" s="40"/>
      <c r="BI250" s="40"/>
      <c r="BJ250" s="40"/>
      <c r="BK250" s="40"/>
      <c r="BL250" s="40"/>
      <c r="BM250" s="40"/>
    </row>
    <row r="251" spans="1:65" ht="15" customHeight="1" x14ac:dyDescent="0.35">
      <c r="A251" s="40"/>
      <c r="B251" s="252"/>
      <c r="C251" s="253"/>
      <c r="D251" s="254"/>
      <c r="E251" s="227"/>
      <c r="F251" s="222"/>
      <c r="G251" s="222"/>
      <c r="H251" s="222"/>
      <c r="I251" s="259"/>
      <c r="J251" s="111" t="e">
        <f>IF(AND('Riesgos Corrup'!#REF!="Muy Baja",'Riesgos Corrup'!#REF!="Moderado"),CONCATENATE("R47C",'Riesgos Corrup'!#REF!),"")</f>
        <v>#REF!</v>
      </c>
      <c r="K251" s="112" t="e">
        <f>IF(AND('Riesgos Corrup'!#REF!="Muy Baja",'Riesgos Corrup'!#REF!="Moderado"),CONCATENATE("R46C",'Riesgos Corrup'!#REF!),"")</f>
        <v>#REF!</v>
      </c>
      <c r="L251" s="113" t="e">
        <f>IF(AND('Riesgos Corrup'!#REF!="Muy Baja",'Riesgos Corrup'!#REF!="Moderado"),CONCATENATE("R46C",'Riesgos Corrup'!#REF!),"")</f>
        <v>#REF!</v>
      </c>
      <c r="M251" s="111" t="e">
        <f>IF(AND('Riesgos Corrup'!#REF!="Muy Baja",'Riesgos Corrup'!#REF!="Moderado"),CONCATENATE("R47C",'Riesgos Corrup'!#REF!),"")</f>
        <v>#REF!</v>
      </c>
      <c r="N251" s="112" t="e">
        <f>IF(AND('Riesgos Corrup'!#REF!="Muy Baja",'Riesgos Corrup'!#REF!="Moderado"),CONCATENATE("R46C",'Riesgos Corrup'!#REF!),"")</f>
        <v>#REF!</v>
      </c>
      <c r="O251" s="113" t="e">
        <f>IF(AND('Riesgos Corrup'!#REF!="Muy Baja",'Riesgos Corrup'!#REF!="Moderado"),CONCATENATE("R46C",'Riesgos Corrup'!#REF!),"")</f>
        <v>#REF!</v>
      </c>
      <c r="P251" s="102" t="e">
        <f>IF(AND('Riesgos Corrup'!#REF!="Muy Baja",'Riesgos Corrup'!#REF!="Moderado"),CONCATENATE("R47C",'Riesgos Corrup'!#REF!),"")</f>
        <v>#REF!</v>
      </c>
      <c r="Q251" s="103" t="e">
        <f>IF(AND('Riesgos Corrup'!#REF!="Muy Baja",'Riesgos Corrup'!#REF!="Moderado"),CONCATENATE("R46C",'Riesgos Corrup'!#REF!),"")</f>
        <v>#REF!</v>
      </c>
      <c r="R251" s="104" t="e">
        <f>IF(AND('Riesgos Corrup'!#REF!="Muy Baja",'Riesgos Corrup'!#REF!="Moderado"),CONCATENATE("R46C",'Riesgos Corrup'!#REF!),"")</f>
        <v>#REF!</v>
      </c>
      <c r="S251" s="83" t="e">
        <f>IF(AND('Riesgos Corrup'!#REF!="Muy Baja",'Riesgos Corrup'!#REF!="Mayor"),CONCATENATE("R47C",'Riesgos Corrup'!#REF!),"")</f>
        <v>#REF!</v>
      </c>
      <c r="T251" s="39" t="e">
        <f>IF(AND('Riesgos Corrup'!#REF!="Muy Baja",'Riesgos Corrup'!#REF!="Mayor"),CONCATENATE("R46C",'Riesgos Corrup'!#REF!),"")</f>
        <v>#REF!</v>
      </c>
      <c r="U251" s="84" t="e">
        <f>IF(AND('Riesgos Corrup'!#REF!="Muy Baja",'Riesgos Corrup'!#REF!="Mayor"),CONCATENATE("R46C",'Riesgos Corrup'!#REF!),"")</f>
        <v>#REF!</v>
      </c>
      <c r="V251" s="96" t="e">
        <f>IF(AND('Riesgos Corrup'!#REF!="Muy Baja",'Riesgos Corrup'!#REF!="Catastrófico"),CONCATENATE("R47C",'Riesgos Corrup'!#REF!),"")</f>
        <v>#REF!</v>
      </c>
      <c r="W251" s="97" t="e">
        <f>IF(AND('Riesgos Corrup'!#REF!="Muy Baja",'Riesgos Corrup'!#REF!="Catastrófico"),CONCATENATE("R46C",'Riesgos Corrup'!#REF!),"")</f>
        <v>#REF!</v>
      </c>
      <c r="X251" s="98" t="e">
        <f>IF(AND('Riesgos Corrup'!#REF!="Muy Baja",'Riesgos Corrup'!#REF!="Catastrófico"),CONCATENATE("R46C",'Riesgos Corrup'!#REF!),"")</f>
        <v>#REF!</v>
      </c>
      <c r="Y251" s="40"/>
      <c r="Z251" s="40"/>
      <c r="AA251" s="40"/>
      <c r="AB251" s="40"/>
      <c r="AC251" s="40"/>
      <c r="AD251" s="40"/>
      <c r="AE251" s="40"/>
      <c r="AF251" s="40"/>
      <c r="AG251" s="40"/>
      <c r="AH251" s="40"/>
      <c r="AI251" s="40"/>
      <c r="AJ251" s="40"/>
      <c r="AK251" s="40"/>
      <c r="AL251" s="40"/>
      <c r="AM251" s="40"/>
      <c r="AN251" s="40"/>
      <c r="AO251" s="40"/>
      <c r="AP251" s="40"/>
      <c r="AQ251" s="40"/>
      <c r="AR251" s="40"/>
      <c r="AS251" s="40"/>
      <c r="AT251" s="40"/>
      <c r="AU251" s="40"/>
      <c r="AV251" s="40"/>
      <c r="AW251" s="40"/>
      <c r="AX251" s="40"/>
      <c r="AY251" s="40"/>
      <c r="AZ251" s="40"/>
      <c r="BA251" s="40"/>
      <c r="BB251" s="40"/>
      <c r="BC251" s="40"/>
      <c r="BD251" s="40"/>
      <c r="BE251" s="40"/>
      <c r="BF251" s="40"/>
      <c r="BG251" s="40"/>
      <c r="BH251" s="40"/>
      <c r="BI251" s="40"/>
      <c r="BJ251" s="40"/>
      <c r="BK251" s="40"/>
      <c r="BL251" s="40"/>
      <c r="BM251" s="40"/>
    </row>
    <row r="252" spans="1:65" ht="15" customHeight="1" x14ac:dyDescent="0.35">
      <c r="A252" s="40"/>
      <c r="B252" s="252"/>
      <c r="C252" s="253"/>
      <c r="D252" s="254"/>
      <c r="E252" s="227"/>
      <c r="F252" s="222"/>
      <c r="G252" s="222"/>
      <c r="H252" s="222"/>
      <c r="I252" s="259"/>
      <c r="J252" s="111" t="e">
        <f>IF(AND('Riesgos Corrup'!#REF!="Muy Baja",'Riesgos Corrup'!#REF!="Moderado"),CONCATENATE("R48C",'Riesgos Corrup'!#REF!),"")</f>
        <v>#REF!</v>
      </c>
      <c r="K252" s="112" t="e">
        <f>IF(AND('Riesgos Corrup'!#REF!="Muy Baja",'Riesgos Corrup'!#REF!="Moderado"),CONCATENATE("R47C",'Riesgos Corrup'!#REF!),"")</f>
        <v>#REF!</v>
      </c>
      <c r="L252" s="113" t="e">
        <f>IF(AND('Riesgos Corrup'!#REF!="Muy Baja",'Riesgos Corrup'!#REF!="Moderado"),CONCATENATE("R47C",'Riesgos Corrup'!#REF!),"")</f>
        <v>#REF!</v>
      </c>
      <c r="M252" s="111" t="e">
        <f>IF(AND('Riesgos Corrup'!#REF!="Muy Baja",'Riesgos Corrup'!#REF!="Moderado"),CONCATENATE("R48C",'Riesgos Corrup'!#REF!),"")</f>
        <v>#REF!</v>
      </c>
      <c r="N252" s="112" t="e">
        <f>IF(AND('Riesgos Corrup'!#REF!="Muy Baja",'Riesgos Corrup'!#REF!="Moderado"),CONCATENATE("R47C",'Riesgos Corrup'!#REF!),"")</f>
        <v>#REF!</v>
      </c>
      <c r="O252" s="113" t="e">
        <f>IF(AND('Riesgos Corrup'!#REF!="Muy Baja",'Riesgos Corrup'!#REF!="Moderado"),CONCATENATE("R47C",'Riesgos Corrup'!#REF!),"")</f>
        <v>#REF!</v>
      </c>
      <c r="P252" s="102" t="e">
        <f>IF(AND('Riesgos Corrup'!#REF!="Muy Baja",'Riesgos Corrup'!#REF!="Moderado"),CONCATENATE("R48C",'Riesgos Corrup'!#REF!),"")</f>
        <v>#REF!</v>
      </c>
      <c r="Q252" s="103" t="e">
        <f>IF(AND('Riesgos Corrup'!#REF!="Muy Baja",'Riesgos Corrup'!#REF!="Moderado"),CONCATENATE("R47C",'Riesgos Corrup'!#REF!),"")</f>
        <v>#REF!</v>
      </c>
      <c r="R252" s="104" t="e">
        <f>IF(AND('Riesgos Corrup'!#REF!="Muy Baja",'Riesgos Corrup'!#REF!="Moderado"),CONCATENATE("R47C",'Riesgos Corrup'!#REF!),"")</f>
        <v>#REF!</v>
      </c>
      <c r="S252" s="83" t="e">
        <f>IF(AND('Riesgos Corrup'!#REF!="Muy Baja",'Riesgos Corrup'!#REF!="Mayor"),CONCATENATE("R48C",'Riesgos Corrup'!#REF!),"")</f>
        <v>#REF!</v>
      </c>
      <c r="T252" s="39" t="e">
        <f>IF(AND('Riesgos Corrup'!#REF!="Muy Baja",'Riesgos Corrup'!#REF!="Mayor"),CONCATENATE("R47C",'Riesgos Corrup'!#REF!),"")</f>
        <v>#REF!</v>
      </c>
      <c r="U252" s="84" t="e">
        <f>IF(AND('Riesgos Corrup'!#REF!="Muy Baja",'Riesgos Corrup'!#REF!="Mayor"),CONCATENATE("R47C",'Riesgos Corrup'!#REF!),"")</f>
        <v>#REF!</v>
      </c>
      <c r="V252" s="96" t="e">
        <f>IF(AND('Riesgos Corrup'!#REF!="Muy Baja",'Riesgos Corrup'!#REF!="Catastrófico"),CONCATENATE("R48C",'Riesgos Corrup'!#REF!),"")</f>
        <v>#REF!</v>
      </c>
      <c r="W252" s="97" t="e">
        <f>IF(AND('Riesgos Corrup'!#REF!="Muy Baja",'Riesgos Corrup'!#REF!="Catastrófico"),CONCATENATE("R47C",'Riesgos Corrup'!#REF!),"")</f>
        <v>#REF!</v>
      </c>
      <c r="X252" s="98" t="e">
        <f>IF(AND('Riesgos Corrup'!#REF!="Muy Baja",'Riesgos Corrup'!#REF!="Catastrófico"),CONCATENATE("R47C",'Riesgos Corrup'!#REF!),"")</f>
        <v>#REF!</v>
      </c>
      <c r="Y252" s="40"/>
      <c r="Z252" s="40"/>
      <c r="AA252" s="40"/>
      <c r="AB252" s="40"/>
      <c r="AC252" s="40"/>
      <c r="AD252" s="40"/>
      <c r="AE252" s="40"/>
      <c r="AF252" s="40"/>
      <c r="AG252" s="40"/>
      <c r="AH252" s="40"/>
      <c r="AI252" s="40"/>
      <c r="AJ252" s="40"/>
      <c r="AK252" s="40"/>
      <c r="AL252" s="40"/>
      <c r="AM252" s="40"/>
      <c r="AN252" s="40"/>
      <c r="AO252" s="40"/>
      <c r="AP252" s="40"/>
      <c r="AQ252" s="40"/>
      <c r="AR252" s="40"/>
      <c r="AS252" s="40"/>
      <c r="AT252" s="40"/>
      <c r="AU252" s="40"/>
      <c r="AV252" s="40"/>
      <c r="AW252" s="40"/>
      <c r="AX252" s="40"/>
      <c r="AY252" s="40"/>
      <c r="AZ252" s="40"/>
      <c r="BA252" s="40"/>
      <c r="BB252" s="40"/>
      <c r="BC252" s="40"/>
      <c r="BD252" s="40"/>
      <c r="BE252" s="40"/>
      <c r="BF252" s="40"/>
      <c r="BG252" s="40"/>
      <c r="BH252" s="40"/>
      <c r="BI252" s="40"/>
      <c r="BJ252" s="40"/>
      <c r="BK252" s="40"/>
      <c r="BL252" s="40"/>
      <c r="BM252" s="40"/>
    </row>
    <row r="253" spans="1:65" ht="15" customHeight="1" x14ac:dyDescent="0.35">
      <c r="A253" s="40"/>
      <c r="B253" s="252"/>
      <c r="C253" s="253"/>
      <c r="D253" s="254"/>
      <c r="E253" s="227"/>
      <c r="F253" s="222"/>
      <c r="G253" s="222"/>
      <c r="H253" s="222"/>
      <c r="I253" s="259"/>
      <c r="J253" s="111" t="str">
        <f>IF(AND('Riesgos Corrup'!$AB$49="Muy Baja",'Riesgos Corrup'!$AD$49="Moderado"),CONCATENATE("R49C",'Riesgos Corrup'!$R$49),"")</f>
        <v/>
      </c>
      <c r="K253" s="112" t="str">
        <f>IF(AND('Riesgos Corrup'!$AB$50="Muy Baja",'Riesgos Corrup'!$AD$50="Moderado"),CONCATENATE("R48C",'Riesgos Corrup'!$R$50),"")</f>
        <v/>
      </c>
      <c r="L253" s="113" t="str">
        <f>IF(AND('Riesgos Corrup'!$AB$51="Muy Baja",'Riesgos Corrup'!$AD$51="Moderado"),CONCATENATE("R48C",'Riesgos Corrup'!$R$51),"")</f>
        <v/>
      </c>
      <c r="M253" s="111" t="str">
        <f>IF(AND('Riesgos Corrup'!$AB$49="Muy Baja",'Riesgos Corrup'!$AD$49="Moderado"),CONCATENATE("R49C",'Riesgos Corrup'!$R$49),"")</f>
        <v/>
      </c>
      <c r="N253" s="112" t="str">
        <f>IF(AND('Riesgos Corrup'!$AB$50="Muy Baja",'Riesgos Corrup'!$AD$50="Moderado"),CONCATENATE("R48C",'Riesgos Corrup'!$R$50),"")</f>
        <v/>
      </c>
      <c r="O253" s="113" t="str">
        <f>IF(AND('Riesgos Corrup'!$AB$51="Muy Baja",'Riesgos Corrup'!$AD$51="Moderado"),CONCATENATE("R48C",'Riesgos Corrup'!$R$51),"")</f>
        <v/>
      </c>
      <c r="P253" s="102" t="str">
        <f>IF(AND('Riesgos Corrup'!$AB$49="Muy Baja",'Riesgos Corrup'!$AD$49="Moderado"),CONCATENATE("R49C",'Riesgos Corrup'!$R$49),"")</f>
        <v/>
      </c>
      <c r="Q253" s="103" t="str">
        <f>IF(AND('Riesgos Corrup'!$AB$50="Muy Baja",'Riesgos Corrup'!$AD$50="Moderado"),CONCATENATE("R48C",'Riesgos Corrup'!$R$50),"")</f>
        <v/>
      </c>
      <c r="R253" s="104" t="str">
        <f>IF(AND('Riesgos Corrup'!$AB$51="Muy Baja",'Riesgos Corrup'!$AD$51="Moderado"),CONCATENATE("R48C",'Riesgos Corrup'!$R$51),"")</f>
        <v/>
      </c>
      <c r="S253" s="83" t="str">
        <f>IF(AND('Riesgos Corrup'!$AB$49="Muy Baja",'Riesgos Corrup'!$AD$49="Mayor"),CONCATENATE("R49C",'Riesgos Corrup'!$R$49),"")</f>
        <v/>
      </c>
      <c r="T253" s="39" t="str">
        <f>IF(AND('Riesgos Corrup'!$AB$50="Muy Baja",'Riesgos Corrup'!$AD$50="Mayor"),CONCATENATE("R48C",'Riesgos Corrup'!$R$50),"")</f>
        <v/>
      </c>
      <c r="U253" s="84" t="str">
        <f>IF(AND('Riesgos Corrup'!$AB$51="Muy Baja",'Riesgos Corrup'!$AD$51="Mayor"),CONCATENATE("R48C",'Riesgos Corrup'!$R$51),"")</f>
        <v/>
      </c>
      <c r="V253" s="96" t="str">
        <f>IF(AND('Riesgos Corrup'!$AB$49="Muy Baja",'Riesgos Corrup'!$AD$49="Catastrófico"),CONCATENATE("R49C",'Riesgos Corrup'!$R$49),"")</f>
        <v/>
      </c>
      <c r="W253" s="97" t="str">
        <f>IF(AND('Riesgos Corrup'!$AB$50="Muy Baja",'Riesgos Corrup'!$AD$50="Catastrófico"),CONCATENATE("R48C",'Riesgos Corrup'!$R$50),"")</f>
        <v/>
      </c>
      <c r="X253" s="98" t="str">
        <f>IF(AND('Riesgos Corrup'!$AB$51="Muy Baja",'Riesgos Corrup'!$AD$51="Catastrófico"),CONCATENATE("R48C",'Riesgos Corrup'!$R$51),"")</f>
        <v/>
      </c>
      <c r="Y253" s="40"/>
      <c r="Z253" s="40"/>
      <c r="AA253" s="40"/>
      <c r="AB253" s="40"/>
      <c r="AC253" s="40"/>
      <c r="AD253" s="40"/>
      <c r="AE253" s="40"/>
      <c r="AF253" s="40"/>
      <c r="AG253" s="40"/>
      <c r="AH253" s="40"/>
      <c r="AI253" s="40"/>
      <c r="AJ253" s="40"/>
      <c r="AK253" s="40"/>
      <c r="AL253" s="40"/>
      <c r="AM253" s="40"/>
      <c r="AN253" s="40"/>
      <c r="AO253" s="40"/>
      <c r="AP253" s="40"/>
      <c r="AQ253" s="40"/>
      <c r="AR253" s="40"/>
      <c r="AS253" s="40"/>
      <c r="AT253" s="40"/>
      <c r="AU253" s="40"/>
      <c r="AV253" s="40"/>
      <c r="AW253" s="40"/>
      <c r="AX253" s="40"/>
      <c r="AY253" s="40"/>
      <c r="AZ253" s="40"/>
      <c r="BA253" s="40"/>
      <c r="BB253" s="40"/>
      <c r="BC253" s="40"/>
      <c r="BD253" s="40"/>
      <c r="BE253" s="40"/>
      <c r="BF253" s="40"/>
      <c r="BG253" s="40"/>
      <c r="BH253" s="40"/>
      <c r="BI253" s="40"/>
      <c r="BJ253" s="40"/>
      <c r="BK253" s="40"/>
      <c r="BL253" s="40"/>
      <c r="BM253" s="40"/>
    </row>
    <row r="254" spans="1:65" ht="15" customHeight="1" x14ac:dyDescent="0.35">
      <c r="A254" s="40"/>
      <c r="B254" s="252"/>
      <c r="C254" s="253"/>
      <c r="D254" s="254"/>
      <c r="E254" s="227"/>
      <c r="F254" s="222"/>
      <c r="G254" s="222"/>
      <c r="H254" s="222"/>
      <c r="I254" s="259"/>
      <c r="J254" s="111" t="e">
        <f>IF(AND('Riesgos Corrup'!#REF!="Muy Baja",'Riesgos Corrup'!#REF!="Moderado"),CONCATENATE("R49C",'Riesgos Corrup'!#REF!),"")</f>
        <v>#REF!</v>
      </c>
      <c r="K254" s="112" t="str">
        <f>IF(AND('Riesgos Corrup'!$AB$52="Muy Baja",'Riesgos Corrup'!$AD$52="Moderado"),CONCATENATE("R49C",'Riesgos Corrup'!$R$52),"")</f>
        <v/>
      </c>
      <c r="L254" s="113" t="str">
        <f>IF(AND('Riesgos Corrup'!$AB$53="Muy Baja",'Riesgos Corrup'!$AD$53="Moderado"),CONCATENATE("R49C",'Riesgos Corrup'!$R$53),"")</f>
        <v/>
      </c>
      <c r="M254" s="111" t="e">
        <f>IF(AND('Riesgos Corrup'!#REF!="Muy Baja",'Riesgos Corrup'!#REF!="Moderado"),CONCATENATE("R49C",'Riesgos Corrup'!#REF!),"")</f>
        <v>#REF!</v>
      </c>
      <c r="N254" s="112" t="str">
        <f>IF(AND('Riesgos Corrup'!$AB$52="Muy Baja",'Riesgos Corrup'!$AD$52="Moderado"),CONCATENATE("R49C",'Riesgos Corrup'!$R$52),"")</f>
        <v/>
      </c>
      <c r="O254" s="113" t="str">
        <f>IF(AND('Riesgos Corrup'!$AB$53="Muy Baja",'Riesgos Corrup'!$AD$53="Moderado"),CONCATENATE("R49C",'Riesgos Corrup'!$R$53),"")</f>
        <v/>
      </c>
      <c r="P254" s="102" t="e">
        <f>IF(AND('Riesgos Corrup'!#REF!="Muy Baja",'Riesgos Corrup'!#REF!="Moderado"),CONCATENATE("R49C",'Riesgos Corrup'!#REF!),"")</f>
        <v>#REF!</v>
      </c>
      <c r="Q254" s="103" t="str">
        <f>IF(AND('Riesgos Corrup'!$AB$52="Muy Baja",'Riesgos Corrup'!$AD$52="Moderado"),CONCATENATE("R49C",'Riesgos Corrup'!$R$52),"")</f>
        <v/>
      </c>
      <c r="R254" s="104" t="str">
        <f>IF(AND('Riesgos Corrup'!$AB$53="Muy Baja",'Riesgos Corrup'!$AD$53="Moderado"),CONCATENATE("R49C",'Riesgos Corrup'!$R$53),"")</f>
        <v/>
      </c>
      <c r="S254" s="83" t="e">
        <f>IF(AND('Riesgos Corrup'!#REF!="Muy Baja",'Riesgos Corrup'!#REF!="Mayor"),CONCATENATE("R49C",'Riesgos Corrup'!#REF!),"")</f>
        <v>#REF!</v>
      </c>
      <c r="T254" s="39" t="str">
        <f>IF(AND('Riesgos Corrup'!$AB$52="Muy Baja",'Riesgos Corrup'!$AD$52="Mayor"),CONCATENATE("R49C",'Riesgos Corrup'!$R$52),"")</f>
        <v/>
      </c>
      <c r="U254" s="84" t="str">
        <f>IF(AND('Riesgos Corrup'!$AB$53="Muy Baja",'Riesgos Corrup'!$AD$53="Mayor"),CONCATENATE("R49C",'Riesgos Corrup'!$R$53),"")</f>
        <v/>
      </c>
      <c r="V254" s="96" t="e">
        <f>IF(AND('Riesgos Corrup'!#REF!="Muy Baja",'Riesgos Corrup'!#REF!="Catastrófico"),CONCATENATE("R49C",'Riesgos Corrup'!#REF!),"")</f>
        <v>#REF!</v>
      </c>
      <c r="W254" s="97" t="str">
        <f>IF(AND('Riesgos Corrup'!$AB$52="Muy Baja",'Riesgos Corrup'!$AD$52="Catastrófico"),CONCATENATE("R49C",'Riesgos Corrup'!$R$52),"")</f>
        <v/>
      </c>
      <c r="X254" s="98" t="str">
        <f>IF(AND('Riesgos Corrup'!$AB$53="Muy Baja",'Riesgos Corrup'!$AD$53="Catastrófico"),CONCATENATE("R49C",'Riesgos Corrup'!$R$53),"")</f>
        <v/>
      </c>
      <c r="Y254" s="40"/>
      <c r="Z254" s="40"/>
      <c r="AA254" s="40"/>
      <c r="AB254" s="40"/>
      <c r="AC254" s="40"/>
      <c r="AD254" s="40"/>
      <c r="AE254" s="40"/>
      <c r="AF254" s="40"/>
      <c r="AG254" s="40"/>
      <c r="AH254" s="40"/>
      <c r="AI254" s="40"/>
      <c r="AJ254" s="40"/>
      <c r="AK254" s="40"/>
      <c r="AL254" s="40"/>
      <c r="AM254" s="40"/>
      <c r="AN254" s="40"/>
      <c r="AO254" s="40"/>
      <c r="AP254" s="40"/>
      <c r="AQ254" s="40"/>
      <c r="AR254" s="40"/>
      <c r="AS254" s="40"/>
      <c r="AT254" s="40"/>
      <c r="AU254" s="40"/>
      <c r="AV254" s="40"/>
      <c r="AW254" s="40"/>
      <c r="AX254" s="40"/>
      <c r="AY254" s="40"/>
      <c r="AZ254" s="40"/>
      <c r="BA254" s="40"/>
      <c r="BB254" s="40"/>
      <c r="BC254" s="40"/>
      <c r="BD254" s="40"/>
      <c r="BE254" s="40"/>
      <c r="BF254" s="40"/>
      <c r="BG254" s="40"/>
      <c r="BH254" s="40"/>
      <c r="BI254" s="40"/>
      <c r="BJ254" s="40"/>
      <c r="BK254" s="40"/>
      <c r="BL254" s="40"/>
      <c r="BM254" s="40"/>
    </row>
    <row r="255" spans="1:65" ht="15" customHeight="1" thickBot="1" x14ac:dyDescent="0.4">
      <c r="A255" s="40"/>
      <c r="B255" s="255"/>
      <c r="C255" s="256"/>
      <c r="D255" s="257"/>
      <c r="E255" s="260"/>
      <c r="F255" s="261"/>
      <c r="G255" s="261"/>
      <c r="H255" s="261"/>
      <c r="I255" s="262"/>
      <c r="J255" s="114" t="str">
        <f>IF(AND('Riesgos Corrup'!$AB$54="Muy Baja",'Riesgos Corrup'!$AD$54="Moderado"),CONCATENATE("R50C",'Riesgos Corrup'!$R$54),"")</f>
        <v/>
      </c>
      <c r="K255" s="115" t="str">
        <f>IF(AND('Riesgos Corrup'!$AB$55="Muy Baja",'Riesgos Corrup'!$AD$55="Moderado"),CONCATENATE("R50C",'Riesgos Corrup'!$R$55),"")</f>
        <v/>
      </c>
      <c r="L255" s="116" t="str">
        <f>IF(AND('Riesgos Corrup'!$AB$56="Muy Baja",'Riesgos Corrup'!$AD$56="Moderado"),CONCATENATE("R50C",'Riesgos Corrup'!$R$56),"")</f>
        <v/>
      </c>
      <c r="M255" s="114" t="str">
        <f>IF(AND('Riesgos Corrup'!$AB$54="Muy Baja",'Riesgos Corrup'!$AD$54="Moderado"),CONCATENATE("R50C",'Riesgos Corrup'!$R$54),"")</f>
        <v/>
      </c>
      <c r="N255" s="115" t="str">
        <f>IF(AND('Riesgos Corrup'!$AB$55="Muy Baja",'Riesgos Corrup'!$AD$55="Moderado"),CONCATENATE("R50C",'Riesgos Corrup'!$R$55),"")</f>
        <v/>
      </c>
      <c r="O255" s="116" t="str">
        <f>IF(AND('Riesgos Corrup'!$AB$56="Muy Baja",'Riesgos Corrup'!$AD$56="Moderado"),CONCATENATE("R50C",'Riesgos Corrup'!$R$56),"")</f>
        <v/>
      </c>
      <c r="P255" s="105" t="str">
        <f>IF(AND('Riesgos Corrup'!$AB$54="Muy Baja",'Riesgos Corrup'!$AD$54="Moderado"),CONCATENATE("R50C",'Riesgos Corrup'!$R$54),"")</f>
        <v/>
      </c>
      <c r="Q255" s="106" t="str">
        <f>IF(AND('Riesgos Corrup'!$AB$55="Muy Baja",'Riesgos Corrup'!$AD$55="Moderado"),CONCATENATE("R50C",'Riesgos Corrup'!$R$55),"")</f>
        <v/>
      </c>
      <c r="R255" s="107" t="str">
        <f>IF(AND('Riesgos Corrup'!$AB$56="Muy Baja",'Riesgos Corrup'!$AD$56="Moderado"),CONCATENATE("R50C",'Riesgos Corrup'!$R$56),"")</f>
        <v/>
      </c>
      <c r="S255" s="85" t="str">
        <f>IF(AND('Riesgos Corrup'!$AB$54="Muy Baja",'Riesgos Corrup'!$AD$54="Mayor"),CONCATENATE("R50C",'Riesgos Corrup'!$R$54),"")</f>
        <v/>
      </c>
      <c r="T255" s="86" t="str">
        <f>IF(AND('Riesgos Corrup'!$AB$55="Muy Baja",'Riesgos Corrup'!$AD$55="Mayor"),CONCATENATE("R50C",'Riesgos Corrup'!$R$55),"")</f>
        <v/>
      </c>
      <c r="U255" s="87" t="str">
        <f>IF(AND('Riesgos Corrup'!$AB$56="Muy Baja",'Riesgos Corrup'!$AD$56="Mayor"),CONCATENATE("R50C",'Riesgos Corrup'!$R$56),"")</f>
        <v/>
      </c>
      <c r="V255" s="117" t="str">
        <f>IF(AND('Riesgos Corrup'!$AB$54="Muy Baja",'Riesgos Corrup'!$AD$54="Catastrófico"),CONCATENATE("R50C",'Riesgos Corrup'!$R$54),"")</f>
        <v/>
      </c>
      <c r="W255" s="118" t="str">
        <f>IF(AND('Riesgos Corrup'!$AB$55="Muy Baja",'Riesgos Corrup'!$AD$55="Catastrófico"),CONCATENATE("R50C",'Riesgos Corrup'!$R$55),"")</f>
        <v/>
      </c>
      <c r="X255" s="119" t="str">
        <f>IF(AND('Riesgos Corrup'!$AB$56="Muy Baja",'Riesgos Corrup'!$AD$56="Catastrófico"),CONCATENATE("R50C",'Riesgos Corrup'!$R$56),"")</f>
        <v/>
      </c>
      <c r="Y255" s="40"/>
      <c r="Z255" s="40"/>
      <c r="AA255" s="40"/>
      <c r="AB255" s="40"/>
      <c r="AC255" s="40"/>
      <c r="AD255" s="40"/>
      <c r="AE255" s="40"/>
      <c r="AF255" s="40"/>
      <c r="AG255" s="40"/>
      <c r="AH255" s="40"/>
      <c r="AI255" s="40"/>
      <c r="AJ255" s="40"/>
      <c r="AK255" s="40"/>
      <c r="AL255" s="40"/>
      <c r="AM255" s="40"/>
      <c r="AN255" s="40"/>
      <c r="AO255" s="40"/>
      <c r="AP255" s="40"/>
      <c r="AQ255" s="40"/>
      <c r="AR255" s="40"/>
      <c r="AS255" s="40"/>
      <c r="AT255" s="40"/>
      <c r="AU255" s="40"/>
      <c r="AV255" s="40"/>
      <c r="AW255" s="40"/>
      <c r="AX255" s="40"/>
      <c r="AY255" s="40"/>
      <c r="AZ255" s="40"/>
      <c r="BA255" s="40"/>
      <c r="BB255" s="40"/>
      <c r="BC255" s="40"/>
      <c r="BD255" s="40"/>
      <c r="BE255" s="40"/>
      <c r="BF255" s="40"/>
      <c r="BG255" s="40"/>
      <c r="BH255" s="40"/>
      <c r="BI255" s="40"/>
      <c r="BJ255" s="40"/>
      <c r="BK255" s="40"/>
      <c r="BL255" s="40"/>
      <c r="BM255" s="40"/>
    </row>
    <row r="256" spans="1:65" x14ac:dyDescent="0.35">
      <c r="A256" s="40"/>
      <c r="B256" s="40"/>
      <c r="C256" s="40"/>
      <c r="D256" s="40"/>
      <c r="E256" s="40"/>
      <c r="F256" s="40"/>
      <c r="G256" s="40"/>
      <c r="H256" s="40"/>
      <c r="I256" s="40"/>
      <c r="J256" s="221" t="s">
        <v>103</v>
      </c>
      <c r="K256" s="222"/>
      <c r="L256" s="222"/>
      <c r="M256" s="226" t="s">
        <v>102</v>
      </c>
      <c r="N256" s="222"/>
      <c r="O256" s="222"/>
      <c r="P256" s="226" t="s">
        <v>101</v>
      </c>
      <c r="Q256" s="222"/>
      <c r="R256" s="222"/>
      <c r="S256" s="226" t="s">
        <v>100</v>
      </c>
      <c r="T256" s="229"/>
      <c r="U256" s="222"/>
      <c r="V256" s="226" t="s">
        <v>99</v>
      </c>
      <c r="W256" s="222"/>
      <c r="X256" s="230"/>
      <c r="Y256" s="40"/>
      <c r="Z256" s="40"/>
      <c r="AA256" s="40"/>
      <c r="AB256" s="40"/>
      <c r="AC256" s="40"/>
      <c r="AD256" s="40"/>
      <c r="AE256" s="40"/>
      <c r="AF256" s="40"/>
      <c r="AG256" s="40"/>
      <c r="AH256" s="40"/>
      <c r="AI256" s="40"/>
      <c r="AJ256" s="40"/>
      <c r="AK256" s="40"/>
      <c r="AL256" s="40"/>
      <c r="AM256" s="40"/>
      <c r="AN256" s="40"/>
      <c r="AO256" s="40"/>
      <c r="AP256" s="40"/>
      <c r="AQ256" s="40"/>
      <c r="AR256" s="40"/>
      <c r="AS256" s="40"/>
      <c r="AT256" s="40"/>
      <c r="AU256" s="40"/>
      <c r="AV256" s="40"/>
      <c r="AW256" s="40"/>
      <c r="AX256" s="40"/>
      <c r="AY256" s="40"/>
      <c r="AZ256" s="40"/>
      <c r="BA256" s="40"/>
      <c r="BB256" s="40"/>
      <c r="BC256" s="40"/>
      <c r="BD256" s="40"/>
      <c r="BE256" s="40"/>
      <c r="BF256" s="40"/>
      <c r="BG256" s="40"/>
      <c r="BH256" s="40"/>
      <c r="BI256" s="40"/>
      <c r="BJ256" s="40"/>
      <c r="BK256" s="40"/>
      <c r="BL256" s="40"/>
      <c r="BM256" s="40"/>
    </row>
    <row r="257" spans="1:65" x14ac:dyDescent="0.35">
      <c r="A257" s="40"/>
      <c r="B257" s="40"/>
      <c r="C257" s="40"/>
      <c r="D257" s="40"/>
      <c r="E257" s="40"/>
      <c r="F257" s="40"/>
      <c r="G257" s="40"/>
      <c r="H257" s="40"/>
      <c r="I257" s="40"/>
      <c r="J257" s="223"/>
      <c r="K257" s="222"/>
      <c r="L257" s="222"/>
      <c r="M257" s="227"/>
      <c r="N257" s="222"/>
      <c r="O257" s="222"/>
      <c r="P257" s="227"/>
      <c r="Q257" s="222"/>
      <c r="R257" s="222"/>
      <c r="S257" s="227"/>
      <c r="T257" s="222"/>
      <c r="U257" s="222"/>
      <c r="V257" s="227"/>
      <c r="W257" s="222"/>
      <c r="X257" s="230"/>
      <c r="Y257" s="40"/>
      <c r="Z257" s="40"/>
      <c r="AA257" s="40"/>
      <c r="AB257" s="40"/>
      <c r="AC257" s="40"/>
      <c r="AD257" s="40"/>
      <c r="AE257" s="40"/>
      <c r="AF257" s="40"/>
      <c r="AG257" s="40"/>
      <c r="AH257" s="40"/>
      <c r="AI257" s="40"/>
      <c r="AJ257" s="40"/>
      <c r="AK257" s="40"/>
      <c r="AL257" s="40"/>
      <c r="AM257" s="40"/>
      <c r="AN257" s="40"/>
      <c r="AO257" s="40"/>
      <c r="AP257" s="40"/>
      <c r="AQ257" s="40"/>
      <c r="AR257" s="40"/>
      <c r="AS257" s="40"/>
      <c r="AT257" s="40"/>
      <c r="AU257" s="40"/>
      <c r="AV257" s="40"/>
      <c r="AW257" s="40"/>
      <c r="AX257" s="40"/>
      <c r="AY257" s="40"/>
      <c r="AZ257" s="40"/>
      <c r="BA257" s="40"/>
      <c r="BB257" s="40"/>
      <c r="BC257" s="40"/>
      <c r="BD257" s="40"/>
      <c r="BE257" s="40"/>
      <c r="BF257" s="40"/>
      <c r="BG257" s="40"/>
      <c r="BH257" s="40"/>
      <c r="BI257" s="40"/>
      <c r="BJ257" s="40"/>
      <c r="BK257" s="40"/>
      <c r="BL257" s="40"/>
      <c r="BM257" s="40"/>
    </row>
    <row r="258" spans="1:65" x14ac:dyDescent="0.35">
      <c r="A258" s="40"/>
      <c r="B258" s="40"/>
      <c r="C258" s="40"/>
      <c r="D258" s="40"/>
      <c r="E258" s="40"/>
      <c r="F258" s="40"/>
      <c r="G258" s="40"/>
      <c r="H258" s="40"/>
      <c r="I258" s="40"/>
      <c r="J258" s="223"/>
      <c r="K258" s="222"/>
      <c r="L258" s="222"/>
      <c r="M258" s="227"/>
      <c r="N258" s="222"/>
      <c r="O258" s="222"/>
      <c r="P258" s="227"/>
      <c r="Q258" s="222"/>
      <c r="R258" s="222"/>
      <c r="S258" s="227"/>
      <c r="T258" s="222"/>
      <c r="U258" s="222"/>
      <c r="V258" s="227"/>
      <c r="W258" s="222"/>
      <c r="X258" s="230"/>
      <c r="Y258" s="40"/>
      <c r="Z258" s="40"/>
      <c r="AA258" s="40"/>
      <c r="AB258" s="40"/>
      <c r="AC258" s="40"/>
      <c r="AD258" s="40"/>
      <c r="AE258" s="40"/>
      <c r="AF258" s="40"/>
      <c r="AG258" s="40"/>
      <c r="AH258" s="40"/>
      <c r="AI258" s="40"/>
      <c r="AJ258" s="40"/>
      <c r="AK258" s="40"/>
      <c r="AL258" s="40"/>
      <c r="AM258" s="40"/>
      <c r="AN258" s="40"/>
      <c r="AO258" s="40"/>
      <c r="AP258" s="40"/>
      <c r="AQ258" s="40"/>
      <c r="AR258" s="40"/>
      <c r="AS258" s="40"/>
      <c r="AT258" s="40"/>
      <c r="AU258" s="40"/>
      <c r="AV258" s="40"/>
      <c r="AW258" s="40"/>
      <c r="AX258" s="40"/>
      <c r="AY258" s="40"/>
      <c r="AZ258" s="40"/>
      <c r="BA258" s="40"/>
      <c r="BB258" s="40"/>
      <c r="BC258" s="40"/>
      <c r="BD258" s="40"/>
      <c r="BE258" s="40"/>
      <c r="BF258" s="40"/>
      <c r="BG258" s="40"/>
      <c r="BH258" s="40"/>
      <c r="BI258" s="40"/>
      <c r="BJ258" s="40"/>
      <c r="BK258" s="40"/>
      <c r="BL258" s="40"/>
      <c r="BM258" s="40"/>
    </row>
    <row r="259" spans="1:65" x14ac:dyDescent="0.35">
      <c r="A259" s="40"/>
      <c r="B259" s="40"/>
      <c r="C259" s="40"/>
      <c r="D259" s="40"/>
      <c r="E259" s="40"/>
      <c r="F259" s="40"/>
      <c r="G259" s="40"/>
      <c r="H259" s="40"/>
      <c r="I259" s="40"/>
      <c r="J259" s="223"/>
      <c r="K259" s="222"/>
      <c r="L259" s="222"/>
      <c r="M259" s="227"/>
      <c r="N259" s="222"/>
      <c r="O259" s="222"/>
      <c r="P259" s="227"/>
      <c r="Q259" s="222"/>
      <c r="R259" s="222"/>
      <c r="S259" s="227"/>
      <c r="T259" s="222"/>
      <c r="U259" s="222"/>
      <c r="V259" s="227"/>
      <c r="W259" s="222"/>
      <c r="X259" s="230"/>
      <c r="Y259" s="40"/>
      <c r="Z259" s="40"/>
      <c r="AA259" s="40"/>
      <c r="AB259" s="40"/>
      <c r="AC259" s="40"/>
      <c r="AD259" s="40"/>
      <c r="AE259" s="40"/>
      <c r="AF259" s="40"/>
      <c r="AG259" s="40"/>
      <c r="AH259" s="40"/>
      <c r="AI259" s="40"/>
      <c r="AJ259" s="40"/>
      <c r="AK259" s="40"/>
      <c r="AL259" s="40"/>
      <c r="AM259" s="40"/>
      <c r="AN259" s="40"/>
      <c r="AO259" s="40"/>
      <c r="AP259" s="40"/>
      <c r="AQ259" s="40"/>
      <c r="AR259" s="40"/>
      <c r="AS259" s="40"/>
      <c r="AT259" s="40"/>
      <c r="AU259" s="40"/>
      <c r="AV259" s="40"/>
      <c r="AW259" s="40"/>
      <c r="AX259" s="40"/>
      <c r="AY259" s="40"/>
      <c r="AZ259" s="40"/>
      <c r="BA259" s="40"/>
      <c r="BB259" s="40"/>
      <c r="BC259" s="40"/>
      <c r="BD259" s="40"/>
      <c r="BE259" s="40"/>
      <c r="BF259" s="40"/>
      <c r="BG259" s="40"/>
      <c r="BH259" s="40"/>
      <c r="BI259" s="40"/>
      <c r="BJ259" s="40"/>
      <c r="BK259" s="40"/>
      <c r="BL259" s="40"/>
      <c r="BM259" s="40"/>
    </row>
    <row r="260" spans="1:65" x14ac:dyDescent="0.35">
      <c r="A260" s="40"/>
      <c r="B260" s="40"/>
      <c r="C260" s="40"/>
      <c r="D260" s="40"/>
      <c r="E260" s="40"/>
      <c r="F260" s="40"/>
      <c r="G260" s="40"/>
      <c r="H260" s="40"/>
      <c r="I260" s="40"/>
      <c r="J260" s="223"/>
      <c r="K260" s="222"/>
      <c r="L260" s="222"/>
      <c r="M260" s="227"/>
      <c r="N260" s="222"/>
      <c r="O260" s="222"/>
      <c r="P260" s="227"/>
      <c r="Q260" s="222"/>
      <c r="R260" s="222"/>
      <c r="S260" s="227"/>
      <c r="T260" s="222"/>
      <c r="U260" s="222"/>
      <c r="V260" s="227"/>
      <c r="W260" s="222"/>
      <c r="X260" s="230"/>
      <c r="Y260" s="40"/>
      <c r="Z260" s="40"/>
      <c r="AA260" s="40"/>
      <c r="AB260" s="40"/>
      <c r="AC260" s="40"/>
      <c r="AD260" s="40"/>
      <c r="AE260" s="40"/>
      <c r="AF260" s="40"/>
      <c r="AG260" s="40"/>
      <c r="AH260" s="40"/>
      <c r="AI260" s="40"/>
      <c r="AJ260" s="40"/>
      <c r="AK260" s="40"/>
      <c r="AL260" s="40"/>
      <c r="AM260" s="40"/>
      <c r="AN260" s="40"/>
      <c r="AO260" s="40"/>
      <c r="AP260" s="40"/>
      <c r="AQ260" s="40"/>
      <c r="AR260" s="40"/>
      <c r="AS260" s="40"/>
      <c r="AT260" s="40"/>
      <c r="AU260" s="40"/>
      <c r="AV260" s="40"/>
      <c r="AW260" s="40"/>
      <c r="AX260" s="40"/>
      <c r="AY260" s="40"/>
      <c r="AZ260" s="40"/>
      <c r="BA260" s="40"/>
      <c r="BB260" s="40"/>
      <c r="BC260" s="40"/>
      <c r="BD260" s="40"/>
      <c r="BE260" s="40"/>
      <c r="BF260" s="40"/>
      <c r="BG260" s="40"/>
      <c r="BH260" s="40"/>
      <c r="BI260" s="40"/>
      <c r="BJ260" s="40"/>
      <c r="BK260" s="40"/>
      <c r="BL260" s="40"/>
      <c r="BM260" s="40"/>
    </row>
    <row r="261" spans="1:65" ht="15" thickBot="1" x14ac:dyDescent="0.4">
      <c r="A261" s="40"/>
      <c r="B261" s="40"/>
      <c r="C261" s="40"/>
      <c r="D261" s="40"/>
      <c r="E261" s="40"/>
      <c r="F261" s="40"/>
      <c r="G261" s="40"/>
      <c r="H261" s="40"/>
      <c r="I261" s="40"/>
      <c r="J261" s="224"/>
      <c r="K261" s="225"/>
      <c r="L261" s="225"/>
      <c r="M261" s="228"/>
      <c r="N261" s="225"/>
      <c r="O261" s="225"/>
      <c r="P261" s="228"/>
      <c r="Q261" s="225"/>
      <c r="R261" s="225"/>
      <c r="S261" s="228"/>
      <c r="T261" s="225"/>
      <c r="U261" s="225"/>
      <c r="V261" s="228"/>
      <c r="W261" s="225"/>
      <c r="X261" s="231"/>
      <c r="Y261" s="40"/>
      <c r="Z261" s="40"/>
      <c r="AA261" s="40"/>
      <c r="AB261" s="40"/>
      <c r="AC261" s="40"/>
      <c r="AD261" s="40"/>
      <c r="AE261" s="40"/>
      <c r="AF261" s="40"/>
      <c r="AG261" s="40"/>
      <c r="AH261" s="40"/>
      <c r="AI261" s="40"/>
      <c r="AJ261" s="40"/>
      <c r="AK261" s="40"/>
      <c r="AL261" s="40"/>
      <c r="AM261" s="40"/>
      <c r="AN261" s="40"/>
      <c r="AO261" s="40"/>
      <c r="AP261" s="40"/>
      <c r="AQ261" s="40"/>
      <c r="AR261" s="40"/>
      <c r="AS261" s="40"/>
      <c r="AT261" s="40"/>
      <c r="AU261" s="40"/>
      <c r="AV261" s="40"/>
      <c r="AW261" s="40"/>
      <c r="AX261" s="40"/>
      <c r="AY261" s="40"/>
      <c r="AZ261" s="40"/>
      <c r="BA261" s="40"/>
      <c r="BB261" s="40"/>
      <c r="BC261" s="40"/>
      <c r="BD261" s="40"/>
      <c r="BE261" s="40"/>
      <c r="BF261" s="40"/>
      <c r="BG261" s="40"/>
      <c r="BH261" s="40"/>
      <c r="BI261" s="40"/>
      <c r="BJ261" s="40"/>
      <c r="BK261" s="40"/>
      <c r="BL261" s="40"/>
      <c r="BM261" s="40"/>
    </row>
    <row r="262" spans="1:65" x14ac:dyDescent="0.35">
      <c r="A262" s="40"/>
      <c r="B262" s="40"/>
      <c r="C262" s="40"/>
      <c r="D262" s="40"/>
      <c r="E262" s="40"/>
      <c r="F262" s="40"/>
      <c r="G262" s="40"/>
      <c r="H262" s="40"/>
      <c r="I262" s="40"/>
      <c r="J262" s="40"/>
      <c r="K262" s="40"/>
      <c r="L262" s="40"/>
      <c r="M262" s="40"/>
      <c r="N262" s="40"/>
      <c r="O262" s="40"/>
      <c r="P262" s="40"/>
      <c r="Q262" s="40"/>
      <c r="R262" s="40"/>
      <c r="S262" s="40"/>
      <c r="T262" s="40"/>
      <c r="U262" s="40"/>
      <c r="V262" s="40"/>
      <c r="W262" s="40"/>
      <c r="X262" s="40"/>
      <c r="Y262" s="40"/>
      <c r="Z262" s="40"/>
      <c r="AA262" s="40"/>
      <c r="AB262" s="40"/>
      <c r="AC262" s="40"/>
      <c r="AD262" s="40"/>
      <c r="AE262" s="40"/>
      <c r="AF262" s="40"/>
      <c r="AG262" s="40"/>
      <c r="AH262" s="40"/>
      <c r="AI262" s="40"/>
      <c r="AJ262" s="40"/>
      <c r="AK262" s="40"/>
      <c r="AL262" s="40"/>
      <c r="AM262" s="40"/>
      <c r="AN262" s="40"/>
      <c r="AO262" s="40"/>
      <c r="AP262" s="40"/>
      <c r="AQ262" s="40"/>
      <c r="AR262" s="40"/>
      <c r="AS262" s="40"/>
    </row>
    <row r="263" spans="1:65" ht="15" customHeight="1" x14ac:dyDescent="0.35">
      <c r="A263" s="40"/>
      <c r="B263" s="44"/>
      <c r="C263" s="44"/>
      <c r="D263" s="44"/>
      <c r="E263" s="44"/>
      <c r="F263" s="44"/>
      <c r="G263" s="44"/>
      <c r="H263" s="44"/>
      <c r="I263" s="44"/>
      <c r="J263" s="44"/>
      <c r="K263" s="44"/>
      <c r="L263" s="44"/>
      <c r="M263" s="44"/>
      <c r="N263" s="44"/>
      <c r="O263" s="44"/>
      <c r="P263" s="44"/>
      <c r="Q263" s="44"/>
      <c r="R263" s="44"/>
      <c r="S263" s="44"/>
      <c r="T263" s="44"/>
      <c r="U263" s="44"/>
      <c r="V263" s="44"/>
      <c r="W263" s="44"/>
      <c r="X263" s="44"/>
      <c r="Y263" s="44"/>
      <c r="Z263" s="44"/>
      <c r="AA263" s="44"/>
      <c r="AB263" s="44"/>
      <c r="AC263" s="44"/>
      <c r="AD263" s="44"/>
      <c r="AE263" s="44"/>
      <c r="AF263" s="40"/>
      <c r="AG263" s="40"/>
      <c r="AH263" s="40"/>
      <c r="AI263" s="40"/>
      <c r="AJ263" s="40"/>
      <c r="AK263" s="40"/>
      <c r="AL263" s="40"/>
      <c r="AM263" s="40"/>
      <c r="AN263" s="40"/>
      <c r="AO263" s="40"/>
      <c r="AP263" s="40"/>
      <c r="AQ263" s="40"/>
      <c r="AR263" s="40"/>
      <c r="AS263" s="40"/>
    </row>
    <row r="264" spans="1:65" ht="15" customHeight="1" x14ac:dyDescent="0.35">
      <c r="A264" s="40"/>
      <c r="B264" s="44"/>
      <c r="C264" s="44"/>
      <c r="D264" s="44"/>
      <c r="E264" s="44"/>
      <c r="F264" s="44"/>
      <c r="G264" s="44"/>
      <c r="H264" s="44"/>
      <c r="I264" s="44"/>
      <c r="J264" s="44"/>
      <c r="K264" s="44"/>
      <c r="L264" s="44"/>
      <c r="M264" s="44"/>
      <c r="N264" s="44"/>
      <c r="O264" s="44"/>
      <c r="P264" s="44"/>
      <c r="Q264" s="44"/>
      <c r="R264" s="44"/>
      <c r="S264" s="44"/>
      <c r="T264" s="44"/>
      <c r="U264" s="44"/>
      <c r="V264" s="44"/>
      <c r="W264" s="44"/>
      <c r="X264" s="44"/>
      <c r="Y264" s="44"/>
      <c r="Z264" s="44"/>
      <c r="AA264" s="44"/>
      <c r="AB264" s="44"/>
      <c r="AC264" s="44"/>
      <c r="AD264" s="44"/>
      <c r="AE264" s="44"/>
      <c r="AF264" s="40"/>
      <c r="AG264" s="40"/>
      <c r="AH264" s="40"/>
      <c r="AI264" s="40"/>
      <c r="AJ264" s="40"/>
      <c r="AK264" s="40"/>
      <c r="AL264" s="40"/>
      <c r="AM264" s="40"/>
      <c r="AN264" s="40"/>
      <c r="AO264" s="40"/>
      <c r="AP264" s="40"/>
      <c r="AQ264" s="40"/>
      <c r="AR264" s="40"/>
      <c r="AS264" s="40"/>
    </row>
    <row r="265" spans="1:65" x14ac:dyDescent="0.35">
      <c r="A265" s="40"/>
      <c r="B265" s="40"/>
      <c r="C265" s="40"/>
      <c r="D265" s="40"/>
      <c r="E265" s="40"/>
      <c r="F265" s="40"/>
      <c r="G265" s="40"/>
      <c r="H265" s="40"/>
      <c r="I265" s="40"/>
      <c r="J265" s="40"/>
      <c r="K265" s="40"/>
      <c r="L265" s="40"/>
      <c r="M265" s="40"/>
      <c r="N265" s="40"/>
      <c r="O265" s="40"/>
      <c r="P265" s="40"/>
      <c r="Q265" s="40"/>
      <c r="R265" s="40"/>
      <c r="S265" s="40"/>
      <c r="T265" s="40"/>
      <c r="U265" s="40"/>
      <c r="V265" s="40"/>
      <c r="W265" s="40"/>
      <c r="X265" s="40"/>
      <c r="Y265" s="40"/>
      <c r="Z265" s="40"/>
      <c r="AA265" s="40"/>
      <c r="AB265" s="40"/>
      <c r="AC265" s="40"/>
      <c r="AD265" s="40"/>
      <c r="AE265" s="40"/>
      <c r="AF265" s="40"/>
      <c r="AG265" s="40"/>
      <c r="AH265" s="40"/>
      <c r="AI265" s="40"/>
      <c r="AJ265" s="40"/>
      <c r="AK265" s="40"/>
      <c r="AL265" s="40"/>
      <c r="AM265" s="40"/>
      <c r="AN265" s="40"/>
      <c r="AO265" s="40"/>
      <c r="AP265" s="40"/>
      <c r="AQ265" s="40"/>
      <c r="AR265" s="40"/>
      <c r="AS265" s="40"/>
    </row>
    <row r="266" spans="1:65" x14ac:dyDescent="0.35">
      <c r="A266" s="40"/>
      <c r="B266" s="40"/>
      <c r="C266" s="40"/>
      <c r="D266" s="40"/>
      <c r="E266" s="40"/>
      <c r="F266" s="40"/>
      <c r="G266" s="40"/>
      <c r="H266" s="40"/>
      <c r="I266" s="40"/>
      <c r="J266" s="40"/>
      <c r="K266" s="40"/>
      <c r="L266" s="40"/>
      <c r="M266" s="40"/>
      <c r="N266" s="40"/>
      <c r="O266" s="40"/>
      <c r="P266" s="40"/>
      <c r="Q266" s="40"/>
      <c r="R266" s="40"/>
      <c r="S266" s="40"/>
      <c r="T266" s="40"/>
      <c r="U266" s="40"/>
      <c r="V266" s="40"/>
      <c r="W266" s="40"/>
      <c r="X266" s="40"/>
      <c r="Y266" s="40"/>
      <c r="Z266" s="40"/>
      <c r="AA266" s="40"/>
      <c r="AB266" s="40"/>
      <c r="AC266" s="40"/>
      <c r="AD266" s="40"/>
      <c r="AE266" s="40"/>
      <c r="AF266" s="40"/>
      <c r="AG266" s="40"/>
      <c r="AH266" s="40"/>
      <c r="AI266" s="40"/>
      <c r="AJ266" s="40"/>
      <c r="AK266" s="40"/>
      <c r="AL266" s="40"/>
      <c r="AM266" s="40"/>
      <c r="AN266" s="40"/>
      <c r="AO266" s="40"/>
      <c r="AP266" s="40"/>
      <c r="AQ266" s="40"/>
      <c r="AR266" s="40"/>
      <c r="AS266" s="40"/>
    </row>
    <row r="267" spans="1:65" x14ac:dyDescent="0.35">
      <c r="A267" s="40"/>
      <c r="B267" s="40"/>
      <c r="C267" s="40"/>
      <c r="D267" s="40"/>
      <c r="E267" s="40"/>
      <c r="F267" s="40"/>
      <c r="G267" s="40"/>
      <c r="H267" s="40"/>
      <c r="I267" s="40"/>
      <c r="J267" s="40"/>
      <c r="K267" s="40"/>
      <c r="L267" s="40"/>
      <c r="M267" s="40"/>
      <c r="N267" s="40"/>
      <c r="O267" s="40"/>
      <c r="P267" s="40"/>
      <c r="Q267" s="40"/>
      <c r="R267" s="40"/>
      <c r="S267" s="40"/>
      <c r="T267" s="40"/>
      <c r="U267" s="40"/>
      <c r="V267" s="40"/>
      <c r="W267" s="40"/>
      <c r="X267" s="40"/>
      <c r="Y267" s="40"/>
      <c r="Z267" s="40"/>
      <c r="AA267" s="40"/>
      <c r="AB267" s="40"/>
      <c r="AC267" s="40"/>
      <c r="AD267" s="40"/>
      <c r="AE267" s="40"/>
      <c r="AF267" s="40"/>
      <c r="AG267" s="40"/>
      <c r="AH267" s="40"/>
      <c r="AI267" s="40"/>
      <c r="AJ267" s="40"/>
      <c r="AK267" s="40"/>
      <c r="AL267" s="40"/>
      <c r="AM267" s="40"/>
      <c r="AN267" s="40"/>
      <c r="AO267" s="40"/>
      <c r="AP267" s="40"/>
      <c r="AQ267" s="40"/>
      <c r="AR267" s="40"/>
      <c r="AS267" s="40"/>
    </row>
    <row r="268" spans="1:65" x14ac:dyDescent="0.35">
      <c r="A268" s="40"/>
      <c r="B268" s="40"/>
      <c r="C268" s="40"/>
      <c r="D268" s="40"/>
      <c r="E268" s="40"/>
      <c r="F268" s="40"/>
      <c r="G268" s="40"/>
      <c r="H268" s="40"/>
      <c r="I268" s="40"/>
      <c r="J268" s="40"/>
      <c r="K268" s="40"/>
      <c r="L268" s="40"/>
      <c r="M268" s="40"/>
      <c r="N268" s="40"/>
      <c r="O268" s="40"/>
      <c r="P268" s="40"/>
      <c r="Q268" s="40"/>
      <c r="R268" s="40"/>
      <c r="S268" s="40"/>
      <c r="T268" s="40"/>
      <c r="U268" s="40"/>
      <c r="V268" s="40"/>
      <c r="W268" s="40"/>
      <c r="X268" s="40"/>
      <c r="Y268" s="40"/>
      <c r="Z268" s="40"/>
      <c r="AA268" s="40"/>
      <c r="AB268" s="40"/>
      <c r="AC268" s="40"/>
      <c r="AD268" s="40"/>
      <c r="AE268" s="40"/>
      <c r="AF268" s="40"/>
      <c r="AG268" s="40"/>
      <c r="AH268" s="40"/>
      <c r="AI268" s="40"/>
      <c r="AJ268" s="40"/>
      <c r="AK268" s="40"/>
      <c r="AL268" s="40"/>
      <c r="AM268" s="40"/>
      <c r="AN268" s="40"/>
      <c r="AO268" s="40"/>
      <c r="AP268" s="40"/>
      <c r="AQ268" s="40"/>
      <c r="AR268" s="40"/>
      <c r="AS268" s="40"/>
    </row>
    <row r="269" spans="1:65" x14ac:dyDescent="0.35">
      <c r="A269" s="40"/>
      <c r="B269" s="40"/>
      <c r="C269" s="40"/>
      <c r="D269" s="40"/>
      <c r="E269" s="40"/>
      <c r="F269" s="40"/>
      <c r="G269" s="40"/>
      <c r="H269" s="40"/>
      <c r="I269" s="40"/>
      <c r="J269" s="40"/>
      <c r="K269" s="40"/>
      <c r="L269" s="40"/>
      <c r="M269" s="40"/>
      <c r="N269" s="40"/>
      <c r="O269" s="40"/>
      <c r="P269" s="40"/>
      <c r="Q269" s="40"/>
      <c r="R269" s="40"/>
      <c r="S269" s="40"/>
      <c r="T269" s="40"/>
      <c r="U269" s="40"/>
      <c r="V269" s="40"/>
      <c r="W269" s="40"/>
      <c r="X269" s="40"/>
      <c r="Y269" s="40"/>
      <c r="Z269" s="40"/>
      <c r="AA269" s="40"/>
      <c r="AB269" s="40"/>
      <c r="AC269" s="40"/>
      <c r="AD269" s="40"/>
      <c r="AE269" s="40"/>
      <c r="AF269" s="40"/>
      <c r="AG269" s="40"/>
      <c r="AH269" s="40"/>
      <c r="AI269" s="40"/>
      <c r="AJ269" s="40"/>
      <c r="AK269" s="40"/>
      <c r="AL269" s="40"/>
      <c r="AM269" s="40"/>
      <c r="AN269" s="40"/>
      <c r="AO269" s="40"/>
      <c r="AP269" s="40"/>
      <c r="AQ269" s="40"/>
      <c r="AR269" s="40"/>
      <c r="AS269" s="40"/>
    </row>
    <row r="270" spans="1:65" x14ac:dyDescent="0.35">
      <c r="A270" s="40"/>
      <c r="B270" s="40"/>
      <c r="C270" s="40"/>
      <c r="D270" s="40"/>
      <c r="E270" s="40"/>
      <c r="F270" s="40"/>
      <c r="G270" s="40"/>
      <c r="H270" s="40"/>
      <c r="I270" s="40"/>
      <c r="J270" s="40"/>
      <c r="K270" s="40"/>
      <c r="L270" s="40"/>
      <c r="M270" s="40"/>
      <c r="N270" s="40"/>
      <c r="O270" s="40"/>
      <c r="P270" s="40"/>
      <c r="Q270" s="40"/>
      <c r="R270" s="40"/>
      <c r="S270" s="40"/>
      <c r="T270" s="40"/>
      <c r="U270" s="40"/>
      <c r="V270" s="40"/>
      <c r="W270" s="40"/>
      <c r="X270" s="40"/>
      <c r="Y270" s="40"/>
      <c r="Z270" s="40"/>
      <c r="AA270" s="40"/>
      <c r="AB270" s="40"/>
      <c r="AC270" s="40"/>
      <c r="AD270" s="40"/>
      <c r="AE270" s="40"/>
      <c r="AF270" s="40"/>
      <c r="AG270" s="40"/>
      <c r="AH270" s="40"/>
      <c r="AI270" s="40"/>
      <c r="AJ270" s="40"/>
      <c r="AK270" s="40"/>
      <c r="AL270" s="40"/>
      <c r="AM270" s="40"/>
      <c r="AN270" s="40"/>
      <c r="AO270" s="40"/>
      <c r="AP270" s="40"/>
      <c r="AQ270" s="40"/>
      <c r="AR270" s="40"/>
      <c r="AS270" s="40"/>
    </row>
    <row r="271" spans="1:65" x14ac:dyDescent="0.35">
      <c r="A271" s="40"/>
      <c r="B271" s="40"/>
      <c r="C271" s="40"/>
      <c r="D271" s="40"/>
      <c r="E271" s="40"/>
      <c r="F271" s="40"/>
      <c r="G271" s="40"/>
      <c r="H271" s="40"/>
      <c r="I271" s="40"/>
      <c r="J271" s="40"/>
      <c r="K271" s="40"/>
      <c r="L271" s="40"/>
      <c r="M271" s="40"/>
      <c r="N271" s="40"/>
      <c r="O271" s="40"/>
      <c r="P271" s="40"/>
      <c r="Q271" s="40"/>
      <c r="R271" s="40"/>
      <c r="S271" s="40"/>
      <c r="T271" s="40"/>
      <c r="U271" s="40"/>
      <c r="V271" s="40"/>
      <c r="W271" s="40"/>
      <c r="X271" s="40"/>
      <c r="Y271" s="40"/>
      <c r="Z271" s="40"/>
      <c r="AA271" s="40"/>
      <c r="AB271" s="40"/>
      <c r="AC271" s="40"/>
      <c r="AD271" s="40"/>
      <c r="AE271" s="40"/>
      <c r="AF271" s="40"/>
      <c r="AG271" s="40"/>
      <c r="AH271" s="40"/>
      <c r="AI271" s="40"/>
      <c r="AJ271" s="40"/>
      <c r="AK271" s="40"/>
      <c r="AL271" s="40"/>
      <c r="AM271" s="40"/>
      <c r="AN271" s="40"/>
      <c r="AO271" s="40"/>
      <c r="AP271" s="40"/>
      <c r="AQ271" s="40"/>
      <c r="AR271" s="40"/>
      <c r="AS271" s="40"/>
    </row>
    <row r="272" spans="1:65" x14ac:dyDescent="0.35">
      <c r="A272" s="40"/>
      <c r="B272" s="40"/>
      <c r="C272" s="40"/>
      <c r="D272" s="40"/>
      <c r="E272" s="40"/>
      <c r="F272" s="40"/>
      <c r="G272" s="40"/>
      <c r="H272" s="40"/>
      <c r="I272" s="40"/>
      <c r="J272" s="40"/>
      <c r="K272" s="40"/>
      <c r="L272" s="40"/>
      <c r="M272" s="40"/>
      <c r="N272" s="40"/>
      <c r="O272" s="40"/>
      <c r="P272" s="40"/>
      <c r="Q272" s="40"/>
      <c r="R272" s="40"/>
      <c r="S272" s="40"/>
      <c r="T272" s="40"/>
      <c r="U272" s="40"/>
      <c r="V272" s="40"/>
      <c r="W272" s="40"/>
      <c r="X272" s="40"/>
      <c r="Y272" s="40"/>
      <c r="Z272" s="40"/>
      <c r="AA272" s="40"/>
      <c r="AB272" s="40"/>
      <c r="AC272" s="40"/>
      <c r="AD272" s="40"/>
      <c r="AE272" s="40"/>
      <c r="AF272" s="40"/>
      <c r="AG272" s="40"/>
      <c r="AH272" s="40"/>
      <c r="AI272" s="40"/>
      <c r="AJ272" s="40"/>
      <c r="AK272" s="40"/>
      <c r="AL272" s="40"/>
      <c r="AM272" s="40"/>
      <c r="AN272" s="40"/>
      <c r="AO272" s="40"/>
      <c r="AP272" s="40"/>
      <c r="AQ272" s="40"/>
      <c r="AR272" s="40"/>
      <c r="AS272" s="40"/>
    </row>
    <row r="273" spans="1:45" x14ac:dyDescent="0.35">
      <c r="A273" s="40"/>
      <c r="B273" s="40"/>
      <c r="C273" s="40"/>
      <c r="D273" s="40"/>
      <c r="E273" s="40"/>
      <c r="F273" s="40"/>
      <c r="G273" s="40"/>
      <c r="H273" s="40"/>
      <c r="I273" s="40"/>
      <c r="J273" s="40"/>
      <c r="K273" s="40"/>
      <c r="L273" s="40"/>
      <c r="M273" s="40"/>
      <c r="N273" s="40"/>
      <c r="O273" s="40"/>
      <c r="P273" s="40"/>
      <c r="Q273" s="40"/>
      <c r="R273" s="40"/>
      <c r="S273" s="40"/>
      <c r="T273" s="40"/>
      <c r="U273" s="40"/>
      <c r="V273" s="40"/>
      <c r="W273" s="40"/>
      <c r="X273" s="40"/>
      <c r="Y273" s="40"/>
      <c r="Z273" s="40"/>
      <c r="AA273" s="40"/>
      <c r="AB273" s="40"/>
      <c r="AC273" s="40"/>
      <c r="AD273" s="40"/>
      <c r="AE273" s="40"/>
      <c r="AF273" s="40"/>
      <c r="AG273" s="40"/>
      <c r="AH273" s="40"/>
      <c r="AI273" s="40"/>
      <c r="AJ273" s="40"/>
      <c r="AK273" s="40"/>
      <c r="AL273" s="40"/>
      <c r="AM273" s="40"/>
      <c r="AN273" s="40"/>
      <c r="AO273" s="40"/>
      <c r="AP273" s="40"/>
      <c r="AQ273" s="40"/>
      <c r="AR273" s="40"/>
      <c r="AS273" s="40"/>
    </row>
    <row r="274" spans="1:45" x14ac:dyDescent="0.35">
      <c r="A274" s="40"/>
      <c r="B274" s="40"/>
      <c r="C274" s="40"/>
      <c r="D274" s="40"/>
      <c r="E274" s="40"/>
      <c r="F274" s="40"/>
      <c r="G274" s="40"/>
      <c r="H274" s="40"/>
      <c r="I274" s="40"/>
      <c r="J274" s="40"/>
      <c r="K274" s="40"/>
      <c r="L274" s="40"/>
      <c r="M274" s="40"/>
      <c r="N274" s="40"/>
      <c r="O274" s="40"/>
      <c r="P274" s="40"/>
      <c r="Q274" s="40"/>
      <c r="R274" s="40"/>
      <c r="S274" s="40"/>
      <c r="T274" s="40"/>
      <c r="U274" s="40"/>
      <c r="V274" s="40"/>
      <c r="W274" s="40"/>
      <c r="X274" s="40"/>
      <c r="Y274" s="40"/>
      <c r="Z274" s="40"/>
      <c r="AA274" s="40"/>
      <c r="AB274" s="40"/>
      <c r="AC274" s="40"/>
      <c r="AD274" s="40"/>
      <c r="AE274" s="40"/>
      <c r="AF274" s="40"/>
      <c r="AG274" s="40"/>
      <c r="AH274" s="40"/>
      <c r="AI274" s="40"/>
      <c r="AJ274" s="40"/>
      <c r="AK274" s="40"/>
      <c r="AL274" s="40"/>
      <c r="AM274" s="40"/>
      <c r="AN274" s="40"/>
      <c r="AO274" s="40"/>
      <c r="AP274" s="40"/>
      <c r="AQ274" s="40"/>
      <c r="AR274" s="40"/>
      <c r="AS274" s="40"/>
    </row>
    <row r="275" spans="1:45" x14ac:dyDescent="0.35">
      <c r="A275" s="40"/>
      <c r="B275" s="40"/>
      <c r="C275" s="40"/>
      <c r="D275" s="40"/>
      <c r="E275" s="40"/>
      <c r="F275" s="40"/>
      <c r="G275" s="40"/>
      <c r="H275" s="40"/>
      <c r="I275" s="40"/>
      <c r="J275" s="40"/>
      <c r="K275" s="40"/>
      <c r="L275" s="40"/>
      <c r="M275" s="40"/>
      <c r="N275" s="40"/>
      <c r="O275" s="40"/>
      <c r="P275" s="40"/>
      <c r="Q275" s="40"/>
      <c r="R275" s="40"/>
      <c r="S275" s="40"/>
      <c r="T275" s="40"/>
      <c r="U275" s="40"/>
      <c r="V275" s="40"/>
      <c r="W275" s="40"/>
      <c r="X275" s="40"/>
      <c r="Y275" s="40"/>
      <c r="Z275" s="40"/>
      <c r="AA275" s="40"/>
      <c r="AB275" s="40"/>
      <c r="AC275" s="40"/>
      <c r="AD275" s="40"/>
      <c r="AE275" s="40"/>
      <c r="AF275" s="40"/>
      <c r="AG275" s="40"/>
      <c r="AH275" s="40"/>
      <c r="AI275" s="40"/>
      <c r="AJ275" s="40"/>
      <c r="AK275" s="40"/>
      <c r="AL275" s="40"/>
      <c r="AM275" s="40"/>
      <c r="AN275" s="40"/>
      <c r="AO275" s="40"/>
      <c r="AP275" s="40"/>
      <c r="AQ275" s="40"/>
      <c r="AR275" s="40"/>
      <c r="AS275" s="40"/>
    </row>
    <row r="276" spans="1:45" x14ac:dyDescent="0.35">
      <c r="A276" s="40"/>
      <c r="B276" s="40"/>
      <c r="C276" s="40"/>
      <c r="D276" s="40"/>
      <c r="E276" s="40"/>
      <c r="F276" s="40"/>
      <c r="G276" s="40"/>
      <c r="H276" s="40"/>
      <c r="I276" s="40"/>
      <c r="J276" s="40"/>
      <c r="K276" s="40"/>
      <c r="L276" s="40"/>
      <c r="M276" s="40"/>
      <c r="N276" s="40"/>
      <c r="O276" s="40"/>
      <c r="P276" s="40"/>
      <c r="Q276" s="40"/>
      <c r="R276" s="40"/>
      <c r="S276" s="40"/>
      <c r="T276" s="40"/>
      <c r="U276" s="40"/>
      <c r="V276" s="40"/>
      <c r="W276" s="40"/>
      <c r="X276" s="40"/>
      <c r="Y276" s="40"/>
      <c r="Z276" s="40"/>
      <c r="AA276" s="40"/>
      <c r="AB276" s="40"/>
      <c r="AC276" s="40"/>
      <c r="AD276" s="40"/>
      <c r="AE276" s="40"/>
      <c r="AF276" s="40"/>
      <c r="AG276" s="40"/>
      <c r="AH276" s="40"/>
      <c r="AI276" s="40"/>
      <c r="AJ276" s="40"/>
      <c r="AK276" s="40"/>
      <c r="AL276" s="40"/>
      <c r="AM276" s="40"/>
      <c r="AN276" s="40"/>
      <c r="AO276" s="40"/>
      <c r="AP276" s="40"/>
      <c r="AQ276" s="40"/>
      <c r="AR276" s="40"/>
      <c r="AS276" s="40"/>
    </row>
    <row r="277" spans="1:45" x14ac:dyDescent="0.35">
      <c r="A277" s="40"/>
      <c r="B277" s="40"/>
      <c r="C277" s="40"/>
      <c r="D277" s="40"/>
      <c r="E277" s="40"/>
      <c r="F277" s="40"/>
      <c r="G277" s="40"/>
      <c r="H277" s="40"/>
      <c r="I277" s="40"/>
      <c r="J277" s="40"/>
      <c r="K277" s="40"/>
      <c r="L277" s="40"/>
      <c r="M277" s="40"/>
      <c r="N277" s="40"/>
      <c r="O277" s="40"/>
      <c r="P277" s="40"/>
      <c r="Q277" s="40"/>
      <c r="R277" s="40"/>
      <c r="S277" s="40"/>
      <c r="T277" s="40"/>
      <c r="U277" s="40"/>
      <c r="V277" s="40"/>
      <c r="W277" s="40"/>
      <c r="X277" s="40"/>
      <c r="Y277" s="40"/>
      <c r="Z277" s="40"/>
      <c r="AA277" s="40"/>
      <c r="AB277" s="40"/>
      <c r="AC277" s="40"/>
      <c r="AD277" s="40"/>
      <c r="AE277" s="40"/>
      <c r="AF277" s="40"/>
      <c r="AG277" s="40"/>
      <c r="AH277" s="40"/>
      <c r="AI277" s="40"/>
      <c r="AJ277" s="40"/>
      <c r="AK277" s="40"/>
      <c r="AL277" s="40"/>
      <c r="AM277" s="40"/>
      <c r="AN277" s="40"/>
      <c r="AO277" s="40"/>
      <c r="AP277" s="40"/>
      <c r="AQ277" s="40"/>
      <c r="AR277" s="40"/>
      <c r="AS277" s="40"/>
    </row>
    <row r="278" spans="1:45" x14ac:dyDescent="0.35">
      <c r="A278" s="40"/>
      <c r="B278" s="40"/>
      <c r="C278" s="40"/>
      <c r="D278" s="40"/>
      <c r="E278" s="40"/>
      <c r="F278" s="40"/>
      <c r="G278" s="40"/>
      <c r="H278" s="40"/>
      <c r="I278" s="40"/>
      <c r="J278" s="40"/>
      <c r="K278" s="40"/>
      <c r="L278" s="40"/>
      <c r="M278" s="40"/>
      <c r="N278" s="40"/>
      <c r="O278" s="40"/>
      <c r="P278" s="40"/>
      <c r="Q278" s="40"/>
      <c r="R278" s="40"/>
      <c r="S278" s="40"/>
      <c r="T278" s="40"/>
      <c r="U278" s="40"/>
      <c r="V278" s="40"/>
      <c r="W278" s="40"/>
      <c r="X278" s="40"/>
      <c r="Y278" s="40"/>
      <c r="Z278" s="40"/>
      <c r="AA278" s="40"/>
      <c r="AB278" s="40"/>
      <c r="AC278" s="40"/>
      <c r="AD278" s="40"/>
      <c r="AE278" s="40"/>
      <c r="AF278" s="40"/>
      <c r="AG278" s="40"/>
      <c r="AH278" s="40"/>
      <c r="AI278" s="40"/>
      <c r="AJ278" s="40"/>
      <c r="AK278" s="40"/>
      <c r="AL278" s="40"/>
      <c r="AM278" s="40"/>
      <c r="AN278" s="40"/>
      <c r="AO278" s="40"/>
      <c r="AP278" s="40"/>
      <c r="AQ278" s="40"/>
      <c r="AR278" s="40"/>
      <c r="AS278" s="40"/>
    </row>
    <row r="279" spans="1:45" x14ac:dyDescent="0.35">
      <c r="A279" s="40"/>
      <c r="B279" s="40"/>
      <c r="C279" s="40"/>
      <c r="D279" s="40"/>
      <c r="E279" s="40"/>
      <c r="F279" s="40"/>
      <c r="G279" s="40"/>
      <c r="H279" s="40"/>
      <c r="I279" s="40"/>
      <c r="J279" s="40"/>
      <c r="K279" s="40"/>
      <c r="L279" s="40"/>
      <c r="M279" s="40"/>
      <c r="N279" s="40"/>
      <c r="O279" s="40"/>
      <c r="P279" s="40"/>
      <c r="Q279" s="40"/>
      <c r="R279" s="40"/>
      <c r="S279" s="40"/>
      <c r="T279" s="40"/>
      <c r="U279" s="40"/>
      <c r="V279" s="40"/>
      <c r="W279" s="40"/>
      <c r="X279" s="40"/>
      <c r="Y279" s="40"/>
      <c r="Z279" s="40"/>
      <c r="AA279" s="40"/>
      <c r="AB279" s="40"/>
      <c r="AC279" s="40"/>
      <c r="AD279" s="40"/>
      <c r="AE279" s="40"/>
      <c r="AF279" s="40"/>
      <c r="AG279" s="40"/>
      <c r="AH279" s="40"/>
      <c r="AI279" s="40"/>
      <c r="AJ279" s="40"/>
      <c r="AK279" s="40"/>
      <c r="AL279" s="40"/>
      <c r="AM279" s="40"/>
      <c r="AN279" s="40"/>
      <c r="AO279" s="40"/>
      <c r="AP279" s="40"/>
      <c r="AQ279" s="40"/>
      <c r="AR279" s="40"/>
      <c r="AS279" s="40"/>
    </row>
    <row r="280" spans="1:45" x14ac:dyDescent="0.35">
      <c r="A280" s="40"/>
      <c r="B280" s="40"/>
      <c r="C280" s="40"/>
      <c r="D280" s="40"/>
      <c r="E280" s="40"/>
      <c r="F280" s="40"/>
      <c r="G280" s="40"/>
      <c r="H280" s="40"/>
      <c r="I280" s="40"/>
      <c r="J280" s="40"/>
      <c r="K280" s="40"/>
      <c r="L280" s="40"/>
      <c r="M280" s="40"/>
      <c r="N280" s="40"/>
      <c r="O280" s="40"/>
      <c r="P280" s="40"/>
      <c r="Q280" s="40"/>
      <c r="R280" s="40"/>
      <c r="S280" s="40"/>
      <c r="T280" s="40"/>
      <c r="U280" s="40"/>
      <c r="V280" s="40"/>
      <c r="W280" s="40"/>
      <c r="X280" s="40"/>
      <c r="Y280" s="40"/>
      <c r="Z280" s="40"/>
      <c r="AA280" s="40"/>
      <c r="AB280" s="40"/>
      <c r="AC280" s="40"/>
      <c r="AD280" s="40"/>
      <c r="AE280" s="40"/>
      <c r="AF280" s="40"/>
      <c r="AG280" s="40"/>
      <c r="AH280" s="40"/>
      <c r="AI280" s="40"/>
      <c r="AJ280" s="40"/>
      <c r="AK280" s="40"/>
      <c r="AL280" s="40"/>
      <c r="AM280" s="40"/>
      <c r="AN280" s="40"/>
      <c r="AO280" s="40"/>
      <c r="AP280" s="40"/>
      <c r="AQ280" s="40"/>
      <c r="AR280" s="40"/>
      <c r="AS280" s="40"/>
    </row>
    <row r="281" spans="1:45" x14ac:dyDescent="0.35">
      <c r="A281" s="40"/>
      <c r="B281" s="40"/>
      <c r="C281" s="40"/>
      <c r="D281" s="40"/>
      <c r="E281" s="40"/>
      <c r="F281" s="40"/>
      <c r="G281" s="40"/>
      <c r="H281" s="40"/>
      <c r="I281" s="40"/>
      <c r="J281" s="40"/>
      <c r="K281" s="40"/>
      <c r="L281" s="40"/>
      <c r="M281" s="40"/>
      <c r="N281" s="40"/>
      <c r="O281" s="40"/>
      <c r="P281" s="40"/>
      <c r="Q281" s="40"/>
      <c r="R281" s="40"/>
      <c r="S281" s="40"/>
      <c r="T281" s="40"/>
      <c r="U281" s="40"/>
      <c r="V281" s="40"/>
      <c r="W281" s="40"/>
      <c r="X281" s="40"/>
      <c r="Y281" s="40"/>
      <c r="Z281" s="40"/>
      <c r="AA281" s="40"/>
      <c r="AB281" s="40"/>
      <c r="AC281" s="40"/>
      <c r="AD281" s="40"/>
      <c r="AE281" s="40"/>
      <c r="AF281" s="40"/>
      <c r="AG281" s="40"/>
      <c r="AH281" s="40"/>
      <c r="AI281" s="40"/>
      <c r="AJ281" s="40"/>
      <c r="AK281" s="40"/>
      <c r="AL281" s="40"/>
      <c r="AM281" s="40"/>
      <c r="AN281" s="40"/>
      <c r="AO281" s="40"/>
      <c r="AP281" s="40"/>
      <c r="AQ281" s="40"/>
      <c r="AR281" s="40"/>
      <c r="AS281" s="40"/>
    </row>
    <row r="282" spans="1:45" x14ac:dyDescent="0.35">
      <c r="A282" s="40"/>
      <c r="B282" s="40"/>
      <c r="C282" s="40"/>
      <c r="D282" s="40"/>
      <c r="E282" s="40"/>
      <c r="F282" s="40"/>
      <c r="G282" s="40"/>
      <c r="H282" s="40"/>
      <c r="I282" s="40"/>
      <c r="J282" s="40"/>
      <c r="K282" s="40"/>
      <c r="L282" s="40"/>
      <c r="M282" s="40"/>
      <c r="N282" s="40"/>
      <c r="O282" s="40"/>
      <c r="P282" s="40"/>
      <c r="Q282" s="40"/>
      <c r="R282" s="40"/>
      <c r="S282" s="40"/>
      <c r="T282" s="40"/>
      <c r="U282" s="40"/>
      <c r="V282" s="40"/>
      <c r="W282" s="40"/>
      <c r="X282" s="40"/>
      <c r="Y282" s="40"/>
      <c r="Z282" s="40"/>
      <c r="AA282" s="40"/>
      <c r="AB282" s="40"/>
      <c r="AC282" s="40"/>
      <c r="AD282" s="40"/>
      <c r="AE282" s="40"/>
      <c r="AF282" s="40"/>
      <c r="AG282" s="40"/>
      <c r="AH282" s="40"/>
      <c r="AI282" s="40"/>
      <c r="AJ282" s="40"/>
      <c r="AK282" s="40"/>
      <c r="AL282" s="40"/>
      <c r="AM282" s="40"/>
      <c r="AN282" s="40"/>
      <c r="AO282" s="40"/>
      <c r="AP282" s="40"/>
      <c r="AQ282" s="40"/>
      <c r="AR282" s="40"/>
      <c r="AS282" s="40"/>
    </row>
    <row r="283" spans="1:45" x14ac:dyDescent="0.35">
      <c r="A283" s="40"/>
      <c r="B283" s="40"/>
      <c r="C283" s="40"/>
      <c r="D283" s="40"/>
      <c r="E283" s="40"/>
      <c r="F283" s="40"/>
      <c r="G283" s="40"/>
      <c r="H283" s="40"/>
      <c r="I283" s="40"/>
      <c r="J283" s="40"/>
      <c r="K283" s="40"/>
      <c r="L283" s="40"/>
      <c r="M283" s="40"/>
      <c r="N283" s="40"/>
      <c r="O283" s="40"/>
      <c r="P283" s="40"/>
      <c r="Q283" s="40"/>
      <c r="R283" s="40"/>
      <c r="S283" s="40"/>
      <c r="T283" s="40"/>
      <c r="U283" s="40"/>
      <c r="V283" s="40"/>
      <c r="W283" s="40"/>
      <c r="X283" s="40"/>
      <c r="Y283" s="40"/>
      <c r="Z283" s="40"/>
      <c r="AA283" s="40"/>
      <c r="AB283" s="40"/>
      <c r="AC283" s="40"/>
      <c r="AD283" s="40"/>
      <c r="AE283" s="40"/>
      <c r="AF283" s="40"/>
      <c r="AG283" s="40"/>
      <c r="AH283" s="40"/>
      <c r="AI283" s="40"/>
      <c r="AJ283" s="40"/>
      <c r="AK283" s="40"/>
      <c r="AL283" s="40"/>
      <c r="AM283" s="40"/>
      <c r="AN283" s="40"/>
      <c r="AO283" s="40"/>
      <c r="AP283" s="40"/>
      <c r="AQ283" s="40"/>
      <c r="AR283" s="40"/>
      <c r="AS283" s="40"/>
    </row>
    <row r="284" spans="1:45" x14ac:dyDescent="0.35">
      <c r="A284" s="40"/>
      <c r="B284" s="40"/>
      <c r="C284" s="40"/>
      <c r="D284" s="40"/>
      <c r="E284" s="40"/>
      <c r="F284" s="40"/>
      <c r="G284" s="40"/>
      <c r="H284" s="40"/>
      <c r="I284" s="40"/>
      <c r="J284" s="40"/>
      <c r="K284" s="40"/>
      <c r="L284" s="40"/>
      <c r="M284" s="40"/>
      <c r="N284" s="40"/>
      <c r="O284" s="40"/>
      <c r="P284" s="40"/>
      <c r="Q284" s="40"/>
      <c r="R284" s="40"/>
      <c r="S284" s="40"/>
      <c r="T284" s="40"/>
      <c r="U284" s="40"/>
      <c r="V284" s="40"/>
      <c r="W284" s="40"/>
      <c r="X284" s="40"/>
      <c r="Y284" s="40"/>
      <c r="Z284" s="40"/>
      <c r="AA284" s="40"/>
      <c r="AB284" s="40"/>
      <c r="AC284" s="40"/>
      <c r="AD284" s="40"/>
      <c r="AE284" s="40"/>
      <c r="AF284" s="40"/>
      <c r="AG284" s="40"/>
      <c r="AH284" s="40"/>
      <c r="AI284" s="40"/>
      <c r="AJ284" s="40"/>
      <c r="AK284" s="40"/>
      <c r="AL284" s="40"/>
      <c r="AM284" s="40"/>
      <c r="AN284" s="40"/>
      <c r="AO284" s="40"/>
      <c r="AP284" s="40"/>
      <c r="AQ284" s="40"/>
      <c r="AR284" s="40"/>
      <c r="AS284" s="40"/>
    </row>
    <row r="285" spans="1:45" x14ac:dyDescent="0.35">
      <c r="A285" s="40"/>
      <c r="B285" s="40"/>
      <c r="C285" s="40"/>
      <c r="D285" s="40"/>
      <c r="E285" s="40"/>
      <c r="F285" s="40"/>
      <c r="G285" s="40"/>
      <c r="H285" s="40"/>
      <c r="I285" s="40"/>
      <c r="J285" s="40"/>
      <c r="K285" s="40"/>
      <c r="L285" s="40"/>
      <c r="M285" s="40"/>
      <c r="N285" s="40"/>
      <c r="O285" s="40"/>
      <c r="P285" s="40"/>
      <c r="Q285" s="40"/>
      <c r="R285" s="40"/>
      <c r="S285" s="40"/>
      <c r="T285" s="40"/>
      <c r="U285" s="40"/>
      <c r="V285" s="40"/>
      <c r="W285" s="40"/>
      <c r="X285" s="40"/>
      <c r="Y285" s="40"/>
      <c r="Z285" s="40"/>
      <c r="AA285" s="40"/>
      <c r="AB285" s="40"/>
      <c r="AC285" s="40"/>
      <c r="AD285" s="40"/>
      <c r="AE285" s="40"/>
      <c r="AF285" s="40"/>
      <c r="AG285" s="40"/>
      <c r="AH285" s="40"/>
      <c r="AI285" s="40"/>
      <c r="AJ285" s="40"/>
      <c r="AK285" s="40"/>
      <c r="AL285" s="40"/>
      <c r="AM285" s="40"/>
      <c r="AN285" s="40"/>
      <c r="AO285" s="40"/>
      <c r="AP285" s="40"/>
      <c r="AQ285" s="40"/>
      <c r="AR285" s="40"/>
      <c r="AS285" s="40"/>
    </row>
    <row r="286" spans="1:45" x14ac:dyDescent="0.35">
      <c r="A286" s="40"/>
      <c r="B286" s="40"/>
      <c r="C286" s="40"/>
      <c r="D286" s="40"/>
      <c r="E286" s="40"/>
      <c r="F286" s="40"/>
      <c r="G286" s="40"/>
      <c r="H286" s="40"/>
      <c r="I286" s="40"/>
      <c r="J286" s="40"/>
      <c r="K286" s="40"/>
      <c r="L286" s="40"/>
      <c r="M286" s="40"/>
      <c r="N286" s="40"/>
      <c r="O286" s="40"/>
      <c r="P286" s="40"/>
      <c r="Q286" s="40"/>
      <c r="R286" s="40"/>
      <c r="S286" s="40"/>
      <c r="T286" s="40"/>
      <c r="U286" s="40"/>
      <c r="V286" s="40"/>
      <c r="W286" s="40"/>
      <c r="X286" s="40"/>
      <c r="Y286" s="40"/>
      <c r="Z286" s="40"/>
      <c r="AA286" s="40"/>
      <c r="AB286" s="40"/>
      <c r="AC286" s="40"/>
      <c r="AD286" s="40"/>
      <c r="AE286" s="40"/>
      <c r="AF286" s="40"/>
      <c r="AG286" s="40"/>
      <c r="AH286" s="40"/>
      <c r="AI286" s="40"/>
      <c r="AJ286" s="40"/>
      <c r="AK286" s="40"/>
      <c r="AL286" s="40"/>
      <c r="AM286" s="40"/>
      <c r="AN286" s="40"/>
      <c r="AO286" s="40"/>
      <c r="AP286" s="40"/>
      <c r="AQ286" s="40"/>
      <c r="AR286" s="40"/>
      <c r="AS286" s="40"/>
    </row>
    <row r="287" spans="1:45" x14ac:dyDescent="0.35">
      <c r="A287" s="40"/>
      <c r="B287" s="40"/>
      <c r="C287" s="40"/>
      <c r="D287" s="40"/>
      <c r="E287" s="40"/>
      <c r="F287" s="40"/>
      <c r="G287" s="40"/>
      <c r="H287" s="40"/>
      <c r="I287" s="40"/>
      <c r="J287" s="40"/>
      <c r="K287" s="40"/>
      <c r="L287" s="40"/>
      <c r="M287" s="40"/>
      <c r="N287" s="40"/>
      <c r="O287" s="40"/>
      <c r="P287" s="40"/>
      <c r="Q287" s="40"/>
      <c r="R287" s="40"/>
      <c r="S287" s="40"/>
      <c r="T287" s="40"/>
      <c r="U287" s="40"/>
      <c r="V287" s="40"/>
      <c r="W287" s="40"/>
      <c r="X287" s="40"/>
      <c r="Y287" s="40"/>
      <c r="Z287" s="40"/>
      <c r="AA287" s="40"/>
      <c r="AB287" s="40"/>
      <c r="AC287" s="40"/>
      <c r="AD287" s="40"/>
      <c r="AE287" s="40"/>
      <c r="AF287" s="40"/>
      <c r="AG287" s="40"/>
      <c r="AH287" s="40"/>
      <c r="AI287" s="40"/>
      <c r="AJ287" s="40"/>
      <c r="AK287" s="40"/>
      <c r="AL287" s="40"/>
      <c r="AM287" s="40"/>
      <c r="AN287" s="40"/>
      <c r="AO287" s="40"/>
      <c r="AP287" s="40"/>
      <c r="AQ287" s="40"/>
      <c r="AR287" s="40"/>
      <c r="AS287" s="40"/>
    </row>
    <row r="288" spans="1:45" x14ac:dyDescent="0.35">
      <c r="A288" s="40"/>
      <c r="B288" s="40"/>
      <c r="C288" s="40"/>
      <c r="D288" s="40"/>
      <c r="E288" s="40"/>
      <c r="F288" s="40"/>
      <c r="G288" s="40"/>
      <c r="H288" s="40"/>
      <c r="I288" s="40"/>
      <c r="J288" s="40"/>
      <c r="K288" s="40"/>
      <c r="L288" s="40"/>
      <c r="M288" s="40"/>
      <c r="N288" s="40"/>
      <c r="O288" s="40"/>
      <c r="P288" s="40"/>
      <c r="Q288" s="40"/>
      <c r="R288" s="40"/>
      <c r="S288" s="40"/>
      <c r="T288" s="40"/>
      <c r="U288" s="40"/>
      <c r="V288" s="40"/>
      <c r="W288" s="40"/>
      <c r="X288" s="40"/>
      <c r="Y288" s="40"/>
      <c r="Z288" s="40"/>
      <c r="AA288" s="40"/>
      <c r="AB288" s="40"/>
      <c r="AC288" s="40"/>
      <c r="AD288" s="40"/>
      <c r="AE288" s="40"/>
      <c r="AF288" s="40"/>
      <c r="AG288" s="40"/>
      <c r="AH288" s="40"/>
      <c r="AI288" s="40"/>
      <c r="AJ288" s="40"/>
      <c r="AK288" s="40"/>
      <c r="AL288" s="40"/>
      <c r="AM288" s="40"/>
      <c r="AN288" s="40"/>
      <c r="AO288" s="40"/>
      <c r="AP288" s="40"/>
      <c r="AQ288" s="40"/>
      <c r="AR288" s="40"/>
      <c r="AS288" s="40"/>
    </row>
    <row r="289" spans="1:45" x14ac:dyDescent="0.35">
      <c r="A289" s="40"/>
      <c r="B289" s="40"/>
      <c r="C289" s="40"/>
      <c r="D289" s="40"/>
      <c r="E289" s="40"/>
      <c r="F289" s="40"/>
      <c r="G289" s="40"/>
      <c r="H289" s="40"/>
      <c r="I289" s="40"/>
      <c r="J289" s="40"/>
      <c r="K289" s="40"/>
      <c r="L289" s="40"/>
      <c r="M289" s="40"/>
      <c r="N289" s="40"/>
      <c r="O289" s="40"/>
      <c r="P289" s="40"/>
      <c r="Q289" s="40"/>
      <c r="R289" s="40"/>
      <c r="S289" s="40"/>
      <c r="T289" s="40"/>
      <c r="U289" s="40"/>
      <c r="V289" s="40"/>
      <c r="W289" s="40"/>
      <c r="X289" s="40"/>
      <c r="Y289" s="40"/>
      <c r="Z289" s="40"/>
      <c r="AA289" s="40"/>
      <c r="AB289" s="40"/>
      <c r="AC289" s="40"/>
      <c r="AD289" s="40"/>
      <c r="AE289" s="40"/>
      <c r="AF289" s="40"/>
      <c r="AG289" s="40"/>
      <c r="AH289" s="40"/>
      <c r="AI289" s="40"/>
      <c r="AJ289" s="40"/>
      <c r="AK289" s="40"/>
      <c r="AL289" s="40"/>
      <c r="AM289" s="40"/>
      <c r="AN289" s="40"/>
      <c r="AO289" s="40"/>
      <c r="AP289" s="40"/>
      <c r="AQ289" s="40"/>
      <c r="AR289" s="40"/>
      <c r="AS289" s="40"/>
    </row>
    <row r="290" spans="1:45" x14ac:dyDescent="0.35">
      <c r="A290" s="40"/>
      <c r="B290" s="40"/>
      <c r="C290" s="40"/>
      <c r="D290" s="40"/>
      <c r="E290" s="40"/>
      <c r="F290" s="40"/>
      <c r="G290" s="40"/>
      <c r="H290" s="40"/>
      <c r="I290" s="40"/>
      <c r="J290" s="40"/>
      <c r="K290" s="40"/>
      <c r="L290" s="40"/>
      <c r="M290" s="40"/>
      <c r="N290" s="40"/>
      <c r="O290" s="40"/>
      <c r="P290" s="40"/>
      <c r="Q290" s="40"/>
      <c r="R290" s="40"/>
      <c r="S290" s="40"/>
      <c r="T290" s="40"/>
      <c r="U290" s="40"/>
      <c r="V290" s="40"/>
      <c r="W290" s="40"/>
      <c r="X290" s="40"/>
      <c r="Y290" s="40"/>
      <c r="Z290" s="40"/>
      <c r="AA290" s="40"/>
      <c r="AB290" s="40"/>
      <c r="AC290" s="40"/>
      <c r="AD290" s="40"/>
      <c r="AE290" s="40"/>
      <c r="AF290" s="40"/>
      <c r="AG290" s="40"/>
      <c r="AH290" s="40"/>
      <c r="AI290" s="40"/>
      <c r="AJ290" s="40"/>
      <c r="AK290" s="40"/>
      <c r="AL290" s="40"/>
      <c r="AM290" s="40"/>
      <c r="AN290" s="40"/>
      <c r="AO290" s="40"/>
      <c r="AP290" s="40"/>
      <c r="AQ290" s="40"/>
      <c r="AR290" s="40"/>
      <c r="AS290" s="40"/>
    </row>
    <row r="291" spans="1:45" x14ac:dyDescent="0.35">
      <c r="A291" s="40"/>
      <c r="B291" s="40"/>
      <c r="C291" s="40"/>
      <c r="D291" s="40"/>
      <c r="E291" s="40"/>
      <c r="F291" s="40"/>
      <c r="G291" s="40"/>
      <c r="H291" s="40"/>
      <c r="I291" s="40"/>
      <c r="J291" s="40"/>
      <c r="K291" s="40"/>
      <c r="L291" s="40"/>
      <c r="M291" s="40"/>
      <c r="N291" s="40"/>
      <c r="O291" s="40"/>
      <c r="P291" s="40"/>
      <c r="Q291" s="40"/>
      <c r="R291" s="40"/>
      <c r="S291" s="40"/>
      <c r="T291" s="40"/>
      <c r="U291" s="40"/>
      <c r="V291" s="40"/>
      <c r="W291" s="40"/>
      <c r="X291" s="40"/>
      <c r="Y291" s="40"/>
      <c r="Z291" s="40"/>
      <c r="AA291" s="40"/>
      <c r="AB291" s="40"/>
      <c r="AC291" s="40"/>
      <c r="AD291" s="40"/>
      <c r="AE291" s="40"/>
      <c r="AF291" s="40"/>
      <c r="AG291" s="40"/>
      <c r="AH291" s="40"/>
      <c r="AI291" s="40"/>
      <c r="AJ291" s="40"/>
      <c r="AK291" s="40"/>
      <c r="AL291" s="40"/>
      <c r="AM291" s="40"/>
      <c r="AN291" s="40"/>
      <c r="AO291" s="40"/>
      <c r="AP291" s="40"/>
      <c r="AQ291" s="40"/>
      <c r="AR291" s="40"/>
      <c r="AS291" s="40"/>
    </row>
    <row r="292" spans="1:45" x14ac:dyDescent="0.35">
      <c r="A292" s="40"/>
      <c r="B292" s="40"/>
      <c r="C292" s="40"/>
      <c r="D292" s="40"/>
      <c r="E292" s="40"/>
      <c r="F292" s="40"/>
      <c r="G292" s="40"/>
      <c r="H292" s="40"/>
      <c r="I292" s="40"/>
      <c r="J292" s="40"/>
      <c r="K292" s="40"/>
      <c r="L292" s="40"/>
      <c r="M292" s="40"/>
      <c r="N292" s="40"/>
      <c r="O292" s="40"/>
      <c r="P292" s="40"/>
      <c r="Q292" s="40"/>
      <c r="R292" s="40"/>
      <c r="S292" s="40"/>
      <c r="T292" s="40"/>
      <c r="U292" s="40"/>
      <c r="V292" s="40"/>
      <c r="W292" s="40"/>
      <c r="X292" s="40"/>
      <c r="Y292" s="40"/>
      <c r="Z292" s="40"/>
      <c r="AA292" s="40"/>
      <c r="AB292" s="40"/>
      <c r="AC292" s="40"/>
      <c r="AD292" s="40"/>
      <c r="AE292" s="40"/>
      <c r="AF292" s="40"/>
      <c r="AG292" s="40"/>
      <c r="AH292" s="40"/>
      <c r="AI292" s="40"/>
      <c r="AJ292" s="40"/>
      <c r="AK292" s="40"/>
      <c r="AL292" s="40"/>
      <c r="AM292" s="40"/>
      <c r="AN292" s="40"/>
      <c r="AO292" s="40"/>
      <c r="AP292" s="40"/>
      <c r="AQ292" s="40"/>
      <c r="AR292" s="40"/>
      <c r="AS292" s="40"/>
    </row>
    <row r="293" spans="1:45" x14ac:dyDescent="0.35">
      <c r="A293" s="40"/>
      <c r="B293" s="40"/>
      <c r="C293" s="40"/>
      <c r="D293" s="40"/>
      <c r="E293" s="40"/>
      <c r="F293" s="40"/>
      <c r="G293" s="40"/>
      <c r="H293" s="40"/>
      <c r="I293" s="40"/>
      <c r="J293" s="40"/>
      <c r="K293" s="40"/>
      <c r="L293" s="40"/>
      <c r="M293" s="40"/>
      <c r="N293" s="40"/>
      <c r="O293" s="40"/>
      <c r="P293" s="40"/>
      <c r="Q293" s="40"/>
      <c r="R293" s="40"/>
      <c r="S293" s="40"/>
      <c r="T293" s="40"/>
      <c r="U293" s="40"/>
      <c r="V293" s="40"/>
      <c r="W293" s="40"/>
      <c r="X293" s="40"/>
      <c r="Y293" s="40"/>
      <c r="Z293" s="40"/>
      <c r="AA293" s="40"/>
      <c r="AB293" s="40"/>
      <c r="AC293" s="40"/>
      <c r="AD293" s="40"/>
      <c r="AE293" s="40"/>
      <c r="AF293" s="40"/>
      <c r="AG293" s="40"/>
      <c r="AH293" s="40"/>
      <c r="AI293" s="40"/>
      <c r="AJ293" s="40"/>
      <c r="AK293" s="40"/>
      <c r="AL293" s="40"/>
      <c r="AM293" s="40"/>
      <c r="AN293" s="40"/>
      <c r="AO293" s="40"/>
      <c r="AP293" s="40"/>
      <c r="AQ293" s="40"/>
      <c r="AR293" s="40"/>
      <c r="AS293" s="40"/>
    </row>
    <row r="294" spans="1:45" x14ac:dyDescent="0.35">
      <c r="A294" s="40"/>
      <c r="B294" s="40"/>
      <c r="C294" s="40"/>
      <c r="D294" s="40"/>
      <c r="E294" s="40"/>
      <c r="F294" s="40"/>
      <c r="G294" s="40"/>
      <c r="H294" s="40"/>
      <c r="I294" s="40"/>
      <c r="J294" s="40"/>
      <c r="K294" s="40"/>
      <c r="L294" s="40"/>
      <c r="M294" s="40"/>
      <c r="N294" s="40"/>
      <c r="O294" s="40"/>
      <c r="P294" s="40"/>
      <c r="Q294" s="40"/>
      <c r="R294" s="40"/>
      <c r="S294" s="40"/>
      <c r="T294" s="40"/>
      <c r="U294" s="40"/>
      <c r="V294" s="40"/>
      <c r="W294" s="40"/>
      <c r="X294" s="40"/>
      <c r="Y294" s="40"/>
      <c r="Z294" s="40"/>
      <c r="AA294" s="40"/>
      <c r="AB294" s="40"/>
      <c r="AC294" s="40"/>
      <c r="AD294" s="40"/>
      <c r="AE294" s="40"/>
      <c r="AF294" s="40"/>
      <c r="AG294" s="40"/>
      <c r="AH294" s="40"/>
      <c r="AI294" s="40"/>
      <c r="AJ294" s="40"/>
      <c r="AK294" s="40"/>
      <c r="AL294" s="40"/>
      <c r="AM294" s="40"/>
      <c r="AN294" s="40"/>
      <c r="AO294" s="40"/>
      <c r="AP294" s="40"/>
      <c r="AQ294" s="40"/>
      <c r="AR294" s="40"/>
      <c r="AS294" s="40"/>
    </row>
    <row r="295" spans="1:45" x14ac:dyDescent="0.35">
      <c r="A295" s="40"/>
      <c r="B295" s="40"/>
      <c r="C295" s="40"/>
      <c r="D295" s="40"/>
      <c r="E295" s="40"/>
      <c r="F295" s="40"/>
      <c r="G295" s="40"/>
      <c r="H295" s="40"/>
      <c r="I295" s="40"/>
      <c r="J295" s="40"/>
      <c r="K295" s="40"/>
      <c r="L295" s="40"/>
      <c r="M295" s="40"/>
      <c r="N295" s="40"/>
      <c r="O295" s="40"/>
      <c r="P295" s="40"/>
      <c r="Q295" s="40"/>
      <c r="R295" s="40"/>
      <c r="S295" s="40"/>
      <c r="T295" s="40"/>
      <c r="U295" s="40"/>
      <c r="V295" s="40"/>
      <c r="W295" s="40"/>
      <c r="X295" s="40"/>
      <c r="Y295" s="40"/>
      <c r="Z295" s="40"/>
      <c r="AA295" s="40"/>
      <c r="AB295" s="40"/>
      <c r="AC295" s="40"/>
      <c r="AD295" s="40"/>
      <c r="AE295" s="40"/>
      <c r="AF295" s="40"/>
      <c r="AG295" s="40"/>
      <c r="AH295" s="40"/>
      <c r="AI295" s="40"/>
      <c r="AJ295" s="40"/>
      <c r="AK295" s="40"/>
      <c r="AL295" s="40"/>
      <c r="AM295" s="40"/>
      <c r="AN295" s="40"/>
      <c r="AO295" s="40"/>
      <c r="AP295" s="40"/>
      <c r="AQ295" s="40"/>
      <c r="AR295" s="40"/>
      <c r="AS295" s="40"/>
    </row>
    <row r="296" spans="1:45" x14ac:dyDescent="0.35">
      <c r="A296" s="40"/>
      <c r="B296" s="40"/>
      <c r="C296" s="40"/>
      <c r="D296" s="40"/>
      <c r="E296" s="40"/>
      <c r="F296" s="40"/>
      <c r="G296" s="40"/>
      <c r="H296" s="40"/>
      <c r="I296" s="40"/>
      <c r="J296" s="40"/>
      <c r="K296" s="40"/>
      <c r="L296" s="40"/>
      <c r="M296" s="40"/>
      <c r="N296" s="40"/>
      <c r="O296" s="40"/>
      <c r="P296" s="40"/>
      <c r="Q296" s="40"/>
      <c r="R296" s="40"/>
      <c r="S296" s="40"/>
      <c r="T296" s="40"/>
      <c r="U296" s="40"/>
      <c r="V296" s="40"/>
      <c r="W296" s="40"/>
      <c r="X296" s="40"/>
      <c r="Y296" s="40"/>
      <c r="Z296" s="40"/>
      <c r="AA296" s="40"/>
      <c r="AB296" s="40"/>
      <c r="AC296" s="40"/>
      <c r="AD296" s="40"/>
      <c r="AE296" s="40"/>
      <c r="AF296" s="40"/>
      <c r="AG296" s="40"/>
      <c r="AH296" s="40"/>
      <c r="AI296" s="40"/>
      <c r="AJ296" s="40"/>
      <c r="AK296" s="40"/>
      <c r="AL296" s="40"/>
      <c r="AM296" s="40"/>
      <c r="AN296" s="40"/>
      <c r="AO296" s="40"/>
      <c r="AP296" s="40"/>
      <c r="AQ296" s="40"/>
      <c r="AR296" s="40"/>
      <c r="AS296" s="40"/>
    </row>
    <row r="297" spans="1:45" x14ac:dyDescent="0.35">
      <c r="A297" s="40"/>
      <c r="B297" s="40"/>
      <c r="C297" s="40"/>
      <c r="D297" s="40"/>
      <c r="E297" s="40"/>
      <c r="F297" s="40"/>
      <c r="G297" s="40"/>
      <c r="H297" s="40"/>
      <c r="I297" s="40"/>
      <c r="J297" s="40"/>
      <c r="K297" s="40"/>
      <c r="L297" s="40"/>
      <c r="M297" s="40"/>
      <c r="N297" s="40"/>
      <c r="O297" s="40"/>
      <c r="P297" s="40"/>
      <c r="Q297" s="40"/>
      <c r="R297" s="40"/>
      <c r="S297" s="40"/>
      <c r="T297" s="40"/>
      <c r="U297" s="40"/>
      <c r="V297" s="40"/>
      <c r="W297" s="40"/>
      <c r="X297" s="40"/>
      <c r="Y297" s="40"/>
      <c r="Z297" s="40"/>
      <c r="AA297" s="40"/>
      <c r="AB297" s="40"/>
      <c r="AC297" s="40"/>
      <c r="AD297" s="40"/>
      <c r="AE297" s="40"/>
      <c r="AF297" s="40"/>
      <c r="AG297" s="40"/>
      <c r="AH297" s="40"/>
      <c r="AI297" s="40"/>
      <c r="AJ297" s="40"/>
      <c r="AK297" s="40"/>
      <c r="AL297" s="40"/>
      <c r="AM297" s="40"/>
      <c r="AN297" s="40"/>
      <c r="AO297" s="40"/>
      <c r="AP297" s="40"/>
      <c r="AQ297" s="40"/>
      <c r="AR297" s="40"/>
      <c r="AS297" s="40"/>
    </row>
    <row r="298" spans="1:45" x14ac:dyDescent="0.35">
      <c r="A298" s="40"/>
      <c r="B298" s="40"/>
      <c r="C298" s="40"/>
      <c r="D298" s="40"/>
      <c r="E298" s="40"/>
      <c r="F298" s="40"/>
      <c r="G298" s="40"/>
      <c r="H298" s="40"/>
      <c r="I298" s="40"/>
      <c r="J298" s="40"/>
      <c r="K298" s="40"/>
      <c r="L298" s="40"/>
      <c r="M298" s="40"/>
      <c r="N298" s="40"/>
      <c r="O298" s="40"/>
      <c r="P298" s="40"/>
      <c r="Q298" s="40"/>
      <c r="R298" s="40"/>
      <c r="S298" s="40"/>
      <c r="T298" s="40"/>
      <c r="U298" s="40"/>
      <c r="V298" s="40"/>
      <c r="W298" s="40"/>
      <c r="X298" s="40"/>
      <c r="Y298" s="40"/>
      <c r="Z298" s="40"/>
      <c r="AA298" s="40"/>
      <c r="AB298" s="40"/>
      <c r="AC298" s="40"/>
      <c r="AD298" s="40"/>
      <c r="AE298" s="40"/>
      <c r="AF298" s="40"/>
      <c r="AG298" s="40"/>
      <c r="AH298" s="40"/>
      <c r="AI298" s="40"/>
      <c r="AJ298" s="40"/>
      <c r="AK298" s="40"/>
      <c r="AL298" s="40"/>
      <c r="AM298" s="40"/>
      <c r="AN298" s="40"/>
      <c r="AO298" s="40"/>
      <c r="AP298" s="40"/>
      <c r="AQ298" s="40"/>
      <c r="AR298" s="40"/>
      <c r="AS298" s="40"/>
    </row>
    <row r="299" spans="1:45" x14ac:dyDescent="0.35">
      <c r="A299" s="40"/>
      <c r="B299" s="40"/>
      <c r="C299" s="40"/>
      <c r="D299" s="40"/>
      <c r="E299" s="40"/>
      <c r="F299" s="40"/>
      <c r="G299" s="40"/>
      <c r="H299" s="40"/>
      <c r="I299" s="40"/>
      <c r="J299" s="40"/>
      <c r="K299" s="40"/>
      <c r="L299" s="40"/>
      <c r="M299" s="40"/>
      <c r="N299" s="40"/>
      <c r="O299" s="40"/>
      <c r="P299" s="40"/>
      <c r="Q299" s="40"/>
      <c r="R299" s="40"/>
      <c r="S299" s="40"/>
      <c r="T299" s="40"/>
      <c r="U299" s="40"/>
      <c r="V299" s="40"/>
      <c r="W299" s="40"/>
      <c r="X299" s="40"/>
      <c r="Y299" s="40"/>
      <c r="Z299" s="40"/>
      <c r="AA299" s="40"/>
      <c r="AB299" s="40"/>
      <c r="AC299" s="40"/>
      <c r="AD299" s="40"/>
      <c r="AE299" s="40"/>
      <c r="AF299" s="40"/>
      <c r="AG299" s="40"/>
      <c r="AH299" s="40"/>
      <c r="AI299" s="40"/>
      <c r="AJ299" s="40"/>
      <c r="AK299" s="40"/>
      <c r="AL299" s="40"/>
      <c r="AM299" s="40"/>
      <c r="AN299" s="40"/>
      <c r="AO299" s="40"/>
      <c r="AP299" s="40"/>
      <c r="AQ299" s="40"/>
      <c r="AR299" s="40"/>
      <c r="AS299" s="40"/>
    </row>
    <row r="300" spans="1:45" x14ac:dyDescent="0.35">
      <c r="A300" s="40"/>
      <c r="B300" s="40"/>
      <c r="C300" s="40"/>
      <c r="D300" s="40"/>
      <c r="E300" s="40"/>
      <c r="F300" s="40"/>
      <c r="G300" s="40"/>
      <c r="H300" s="40"/>
      <c r="I300" s="40"/>
      <c r="J300" s="40"/>
      <c r="K300" s="40"/>
      <c r="L300" s="40"/>
      <c r="M300" s="40"/>
      <c r="N300" s="40"/>
      <c r="O300" s="40"/>
      <c r="P300" s="40"/>
      <c r="Q300" s="40"/>
      <c r="R300" s="40"/>
      <c r="S300" s="40"/>
      <c r="T300" s="40"/>
      <c r="U300" s="40"/>
      <c r="V300" s="40"/>
      <c r="W300" s="40"/>
      <c r="X300" s="40"/>
      <c r="Y300" s="40"/>
      <c r="Z300" s="40"/>
      <c r="AA300" s="40"/>
      <c r="AB300" s="40"/>
      <c r="AC300" s="40"/>
      <c r="AD300" s="40"/>
      <c r="AE300" s="40"/>
      <c r="AF300" s="40"/>
      <c r="AG300" s="40"/>
      <c r="AH300" s="40"/>
      <c r="AI300" s="40"/>
      <c r="AJ300" s="40"/>
      <c r="AK300" s="40"/>
      <c r="AL300" s="40"/>
      <c r="AM300" s="40"/>
      <c r="AN300" s="40"/>
      <c r="AO300" s="40"/>
      <c r="AP300" s="40"/>
      <c r="AQ300" s="40"/>
      <c r="AR300" s="40"/>
      <c r="AS300" s="40"/>
    </row>
    <row r="301" spans="1:45" x14ac:dyDescent="0.35">
      <c r="A301" s="40"/>
      <c r="B301" s="40"/>
      <c r="C301" s="40"/>
      <c r="D301" s="40"/>
      <c r="E301" s="40"/>
      <c r="F301" s="40"/>
      <c r="G301" s="40"/>
      <c r="H301" s="40"/>
      <c r="I301" s="40"/>
      <c r="J301" s="40"/>
      <c r="K301" s="40"/>
      <c r="L301" s="40"/>
      <c r="M301" s="40"/>
      <c r="N301" s="40"/>
      <c r="O301" s="40"/>
      <c r="P301" s="40"/>
      <c r="Q301" s="40"/>
      <c r="R301" s="40"/>
      <c r="S301" s="40"/>
      <c r="T301" s="40"/>
      <c r="U301" s="40"/>
      <c r="V301" s="40"/>
      <c r="W301" s="40"/>
      <c r="X301" s="40"/>
      <c r="Y301" s="40"/>
      <c r="Z301" s="40"/>
      <c r="AA301" s="40"/>
      <c r="AB301" s="40"/>
      <c r="AC301" s="40"/>
      <c r="AD301" s="40"/>
      <c r="AE301" s="40"/>
      <c r="AF301" s="40"/>
      <c r="AG301" s="40"/>
      <c r="AH301" s="40"/>
      <c r="AI301" s="40"/>
      <c r="AJ301" s="40"/>
      <c r="AK301" s="40"/>
      <c r="AL301" s="40"/>
      <c r="AM301" s="40"/>
      <c r="AN301" s="40"/>
      <c r="AO301" s="40"/>
      <c r="AP301" s="40"/>
      <c r="AQ301" s="40"/>
      <c r="AR301" s="40"/>
      <c r="AS301" s="40"/>
    </row>
    <row r="302" spans="1:45" x14ac:dyDescent="0.35">
      <c r="A302" s="40"/>
      <c r="B302" s="40"/>
      <c r="C302" s="40"/>
      <c r="D302" s="40"/>
      <c r="E302" s="40"/>
      <c r="F302" s="40"/>
      <c r="G302" s="40"/>
      <c r="H302" s="40"/>
      <c r="I302" s="40"/>
      <c r="J302" s="40"/>
      <c r="K302" s="40"/>
      <c r="L302" s="40"/>
      <c r="M302" s="40"/>
      <c r="N302" s="40"/>
      <c r="O302" s="40"/>
      <c r="P302" s="40"/>
      <c r="Q302" s="40"/>
      <c r="R302" s="40"/>
      <c r="S302" s="40"/>
      <c r="T302" s="40"/>
      <c r="U302" s="40"/>
      <c r="V302" s="40"/>
      <c r="W302" s="40"/>
      <c r="X302" s="40"/>
      <c r="Y302" s="40"/>
      <c r="Z302" s="40"/>
      <c r="AA302" s="40"/>
      <c r="AB302" s="40"/>
      <c r="AC302" s="40"/>
      <c r="AD302" s="40"/>
      <c r="AE302" s="40"/>
      <c r="AF302" s="40"/>
      <c r="AG302" s="40"/>
      <c r="AH302" s="40"/>
      <c r="AI302" s="40"/>
      <c r="AJ302" s="40"/>
      <c r="AK302" s="40"/>
      <c r="AL302" s="40"/>
      <c r="AM302" s="40"/>
      <c r="AN302" s="40"/>
      <c r="AO302" s="40"/>
      <c r="AP302" s="40"/>
      <c r="AQ302" s="40"/>
      <c r="AR302" s="40"/>
      <c r="AS302" s="40"/>
    </row>
    <row r="303" spans="1:45" x14ac:dyDescent="0.35">
      <c r="A303" s="40"/>
      <c r="B303" s="40"/>
      <c r="C303" s="40"/>
      <c r="D303" s="40"/>
      <c r="E303" s="40"/>
      <c r="F303" s="40"/>
      <c r="G303" s="40"/>
      <c r="H303" s="40"/>
      <c r="I303" s="40"/>
      <c r="J303" s="40"/>
      <c r="K303" s="40"/>
      <c r="L303" s="40"/>
      <c r="M303" s="40"/>
      <c r="N303" s="40"/>
      <c r="O303" s="40"/>
      <c r="P303" s="40"/>
      <c r="Q303" s="40"/>
      <c r="R303" s="40"/>
      <c r="S303" s="40"/>
      <c r="T303" s="40"/>
      <c r="U303" s="40"/>
      <c r="V303" s="40"/>
      <c r="W303" s="40"/>
      <c r="X303" s="40"/>
      <c r="Y303" s="40"/>
      <c r="Z303" s="40"/>
      <c r="AA303" s="40"/>
      <c r="AB303" s="40"/>
      <c r="AC303" s="40"/>
      <c r="AD303" s="40"/>
      <c r="AE303" s="40"/>
      <c r="AF303" s="40"/>
      <c r="AG303" s="40"/>
      <c r="AH303" s="40"/>
      <c r="AI303" s="40"/>
      <c r="AJ303" s="40"/>
      <c r="AK303" s="40"/>
      <c r="AL303" s="40"/>
      <c r="AM303" s="40"/>
      <c r="AN303" s="40"/>
      <c r="AO303" s="40"/>
      <c r="AP303" s="40"/>
      <c r="AQ303" s="40"/>
      <c r="AR303" s="40"/>
      <c r="AS303" s="40"/>
    </row>
    <row r="304" spans="1:45" x14ac:dyDescent="0.35">
      <c r="A304" s="40"/>
      <c r="B304" s="40"/>
      <c r="C304" s="40"/>
      <c r="D304" s="40"/>
      <c r="E304" s="40"/>
      <c r="F304" s="40"/>
      <c r="G304" s="40"/>
      <c r="H304" s="40"/>
      <c r="I304" s="40"/>
      <c r="J304" s="40"/>
      <c r="K304" s="40"/>
      <c r="L304" s="40"/>
      <c r="M304" s="40"/>
      <c r="N304" s="40"/>
      <c r="O304" s="40"/>
      <c r="P304" s="40"/>
      <c r="Q304" s="40"/>
      <c r="R304" s="40"/>
      <c r="S304" s="40"/>
      <c r="T304" s="40"/>
      <c r="U304" s="40"/>
      <c r="V304" s="40"/>
      <c r="W304" s="40"/>
      <c r="X304" s="40"/>
      <c r="Y304" s="40"/>
      <c r="Z304" s="40"/>
      <c r="AA304" s="40"/>
      <c r="AB304" s="40"/>
      <c r="AC304" s="40"/>
      <c r="AD304" s="40"/>
      <c r="AE304" s="40"/>
      <c r="AF304" s="40"/>
      <c r="AG304" s="40"/>
      <c r="AH304" s="40"/>
      <c r="AI304" s="40"/>
      <c r="AJ304" s="40"/>
      <c r="AK304" s="40"/>
      <c r="AL304" s="40"/>
      <c r="AM304" s="40"/>
      <c r="AN304" s="40"/>
      <c r="AO304" s="40"/>
      <c r="AP304" s="40"/>
      <c r="AQ304" s="40"/>
      <c r="AR304" s="40"/>
      <c r="AS304" s="40"/>
    </row>
    <row r="305" spans="1:45" x14ac:dyDescent="0.35">
      <c r="A305" s="40"/>
      <c r="B305" s="40"/>
      <c r="C305" s="40"/>
      <c r="D305" s="40"/>
      <c r="E305" s="40"/>
      <c r="F305" s="40"/>
      <c r="G305" s="40"/>
      <c r="H305" s="40"/>
      <c r="I305" s="40"/>
      <c r="J305" s="40"/>
      <c r="K305" s="40"/>
      <c r="L305" s="40"/>
      <c r="M305" s="40"/>
      <c r="N305" s="40"/>
      <c r="O305" s="40"/>
      <c r="P305" s="40"/>
      <c r="Q305" s="40"/>
      <c r="R305" s="40"/>
      <c r="S305" s="40"/>
      <c r="T305" s="40"/>
      <c r="U305" s="40"/>
      <c r="V305" s="40"/>
      <c r="W305" s="40"/>
      <c r="X305" s="40"/>
      <c r="Y305" s="40"/>
      <c r="Z305" s="40"/>
      <c r="AA305" s="40"/>
      <c r="AB305" s="40"/>
      <c r="AC305" s="40"/>
      <c r="AD305" s="40"/>
      <c r="AE305" s="40"/>
      <c r="AF305" s="40"/>
      <c r="AG305" s="40"/>
      <c r="AH305" s="40"/>
      <c r="AI305" s="40"/>
      <c r="AJ305" s="40"/>
      <c r="AK305" s="40"/>
      <c r="AL305" s="40"/>
      <c r="AM305" s="40"/>
      <c r="AN305" s="40"/>
      <c r="AO305" s="40"/>
      <c r="AP305" s="40"/>
      <c r="AQ305" s="40"/>
      <c r="AR305" s="40"/>
      <c r="AS305" s="40"/>
    </row>
    <row r="306" spans="1:45" x14ac:dyDescent="0.35">
      <c r="A306" s="40"/>
      <c r="B306" s="40"/>
      <c r="C306" s="40"/>
      <c r="D306" s="40"/>
      <c r="E306" s="40"/>
      <c r="F306" s="40"/>
      <c r="G306" s="40"/>
      <c r="H306" s="40"/>
      <c r="I306" s="40"/>
      <c r="J306" s="40"/>
      <c r="K306" s="40"/>
      <c r="L306" s="40"/>
      <c r="M306" s="40"/>
      <c r="N306" s="40"/>
      <c r="O306" s="40"/>
      <c r="P306" s="40"/>
      <c r="Q306" s="40"/>
      <c r="R306" s="40"/>
      <c r="S306" s="40"/>
      <c r="T306" s="40"/>
      <c r="U306" s="40"/>
      <c r="V306" s="40"/>
      <c r="W306" s="40"/>
      <c r="X306" s="40"/>
      <c r="Y306" s="40"/>
      <c r="Z306" s="40"/>
      <c r="AA306" s="40"/>
      <c r="AB306" s="40"/>
      <c r="AC306" s="40"/>
      <c r="AD306" s="40"/>
      <c r="AE306" s="40"/>
      <c r="AF306" s="40"/>
      <c r="AG306" s="40"/>
      <c r="AH306" s="40"/>
      <c r="AI306" s="40"/>
      <c r="AJ306" s="40"/>
      <c r="AK306" s="40"/>
      <c r="AL306" s="40"/>
      <c r="AM306" s="40"/>
      <c r="AN306" s="40"/>
      <c r="AO306" s="40"/>
      <c r="AP306" s="40"/>
      <c r="AQ306" s="40"/>
      <c r="AR306" s="40"/>
      <c r="AS306" s="40"/>
    </row>
    <row r="307" spans="1:45" x14ac:dyDescent="0.35">
      <c r="A307" s="40"/>
      <c r="B307" s="40"/>
      <c r="C307" s="40"/>
      <c r="D307" s="40"/>
      <c r="E307" s="40"/>
      <c r="F307" s="40"/>
      <c r="G307" s="40"/>
      <c r="H307" s="40"/>
      <c r="I307" s="40"/>
      <c r="J307" s="40"/>
      <c r="K307" s="40"/>
      <c r="L307" s="40"/>
      <c r="M307" s="40"/>
      <c r="N307" s="40"/>
      <c r="O307" s="40"/>
      <c r="P307" s="40"/>
      <c r="Q307" s="40"/>
      <c r="R307" s="40"/>
      <c r="S307" s="40"/>
      <c r="T307" s="40"/>
      <c r="U307" s="40"/>
      <c r="V307" s="40"/>
      <c r="W307" s="40"/>
      <c r="X307" s="40"/>
      <c r="Y307" s="40"/>
      <c r="Z307" s="40"/>
      <c r="AA307" s="40"/>
      <c r="AB307" s="40"/>
      <c r="AC307" s="40"/>
      <c r="AD307" s="40"/>
      <c r="AE307" s="40"/>
      <c r="AF307" s="40"/>
      <c r="AG307" s="40"/>
      <c r="AH307" s="40"/>
      <c r="AI307" s="40"/>
      <c r="AJ307" s="40"/>
      <c r="AK307" s="40"/>
      <c r="AL307" s="40"/>
      <c r="AM307" s="40"/>
      <c r="AN307" s="40"/>
      <c r="AO307" s="40"/>
      <c r="AP307" s="40"/>
      <c r="AQ307" s="40"/>
      <c r="AR307" s="40"/>
      <c r="AS307" s="40"/>
    </row>
    <row r="308" spans="1:45" x14ac:dyDescent="0.35">
      <c r="A308" s="40"/>
      <c r="B308" s="40"/>
      <c r="C308" s="40"/>
      <c r="D308" s="40"/>
      <c r="E308" s="40"/>
      <c r="F308" s="40"/>
      <c r="G308" s="40"/>
      <c r="H308" s="40"/>
      <c r="I308" s="40"/>
      <c r="J308" s="40"/>
      <c r="K308" s="40"/>
      <c r="L308" s="40"/>
      <c r="M308" s="40"/>
      <c r="N308" s="40"/>
      <c r="O308" s="40"/>
      <c r="P308" s="40"/>
      <c r="Q308" s="40"/>
      <c r="R308" s="40"/>
      <c r="S308" s="40"/>
      <c r="T308" s="40"/>
      <c r="U308" s="40"/>
      <c r="V308" s="40"/>
      <c r="W308" s="40"/>
      <c r="X308" s="40"/>
      <c r="Y308" s="40"/>
      <c r="Z308" s="40"/>
      <c r="AA308" s="40"/>
      <c r="AB308" s="40"/>
      <c r="AC308" s="40"/>
      <c r="AD308" s="40"/>
      <c r="AE308" s="40"/>
      <c r="AF308" s="40"/>
      <c r="AG308" s="40"/>
      <c r="AH308" s="40"/>
      <c r="AI308" s="40"/>
      <c r="AJ308" s="40"/>
      <c r="AK308" s="40"/>
      <c r="AL308" s="40"/>
      <c r="AM308" s="40"/>
      <c r="AN308" s="40"/>
      <c r="AO308" s="40"/>
      <c r="AP308" s="40"/>
      <c r="AQ308" s="40"/>
      <c r="AR308" s="40"/>
      <c r="AS308" s="40"/>
    </row>
    <row r="309" spans="1:45" x14ac:dyDescent="0.35">
      <c r="A309" s="40"/>
      <c r="B309" s="40"/>
      <c r="C309" s="40"/>
      <c r="D309" s="40"/>
      <c r="E309" s="40"/>
      <c r="F309" s="40"/>
      <c r="G309" s="40"/>
      <c r="H309" s="40"/>
      <c r="I309" s="40"/>
      <c r="J309" s="40"/>
      <c r="K309" s="40"/>
      <c r="L309" s="40"/>
      <c r="M309" s="40"/>
      <c r="N309" s="40"/>
      <c r="O309" s="40"/>
      <c r="P309" s="40"/>
      <c r="Q309" s="40"/>
      <c r="R309" s="40"/>
      <c r="S309" s="40"/>
      <c r="T309" s="40"/>
      <c r="U309" s="40"/>
      <c r="V309" s="40"/>
      <c r="W309" s="40"/>
      <c r="X309" s="40"/>
      <c r="Y309" s="40"/>
      <c r="Z309" s="40"/>
      <c r="AA309" s="40"/>
      <c r="AB309" s="40"/>
      <c r="AC309" s="40"/>
      <c r="AD309" s="40"/>
      <c r="AE309" s="40"/>
      <c r="AF309" s="40"/>
      <c r="AG309" s="40"/>
      <c r="AH309" s="40"/>
      <c r="AI309" s="40"/>
      <c r="AJ309" s="40"/>
      <c r="AK309" s="40"/>
      <c r="AL309" s="40"/>
      <c r="AM309" s="40"/>
      <c r="AN309" s="40"/>
      <c r="AO309" s="40"/>
      <c r="AP309" s="40"/>
      <c r="AQ309" s="40"/>
      <c r="AR309" s="40"/>
      <c r="AS309" s="40"/>
    </row>
    <row r="310" spans="1:45" x14ac:dyDescent="0.35">
      <c r="A310" s="40"/>
      <c r="B310" s="40"/>
      <c r="C310" s="40"/>
      <c r="D310" s="40"/>
      <c r="E310" s="40"/>
      <c r="F310" s="40"/>
      <c r="G310" s="40"/>
      <c r="H310" s="40"/>
      <c r="I310" s="40"/>
      <c r="J310" s="40"/>
      <c r="K310" s="40"/>
      <c r="L310" s="40"/>
      <c r="M310" s="40"/>
      <c r="N310" s="40"/>
      <c r="O310" s="40"/>
      <c r="P310" s="40"/>
      <c r="Q310" s="40"/>
      <c r="R310" s="40"/>
      <c r="S310" s="40"/>
      <c r="T310" s="40"/>
      <c r="U310" s="40"/>
      <c r="V310" s="40"/>
      <c r="W310" s="40"/>
      <c r="X310" s="40"/>
      <c r="Y310" s="40"/>
      <c r="Z310" s="40"/>
      <c r="AA310" s="40"/>
      <c r="AB310" s="40"/>
      <c r="AC310" s="40"/>
      <c r="AD310" s="40"/>
      <c r="AE310" s="40"/>
      <c r="AF310" s="40"/>
      <c r="AG310" s="40"/>
      <c r="AH310" s="40"/>
      <c r="AI310" s="40"/>
      <c r="AJ310" s="40"/>
      <c r="AK310" s="40"/>
      <c r="AL310" s="40"/>
      <c r="AM310" s="40"/>
      <c r="AN310" s="40"/>
      <c r="AO310" s="40"/>
      <c r="AP310" s="40"/>
      <c r="AQ310" s="40"/>
      <c r="AR310" s="40"/>
      <c r="AS310" s="40"/>
    </row>
    <row r="311" spans="1:45" x14ac:dyDescent="0.35">
      <c r="A311" s="40"/>
      <c r="B311" s="40"/>
      <c r="C311" s="40"/>
      <c r="D311" s="40"/>
      <c r="E311" s="40"/>
      <c r="F311" s="40"/>
      <c r="G311" s="40"/>
      <c r="H311" s="40"/>
      <c r="I311" s="40"/>
      <c r="J311" s="40"/>
      <c r="K311" s="40"/>
      <c r="L311" s="40"/>
      <c r="M311" s="40"/>
      <c r="N311" s="40"/>
      <c r="O311" s="40"/>
      <c r="P311" s="40"/>
      <c r="Q311" s="40"/>
      <c r="R311" s="40"/>
      <c r="S311" s="40"/>
      <c r="T311" s="40"/>
      <c r="U311" s="40"/>
      <c r="V311" s="40"/>
      <c r="W311" s="40"/>
      <c r="X311" s="40"/>
      <c r="Y311" s="40"/>
      <c r="Z311" s="40"/>
      <c r="AA311" s="40"/>
      <c r="AB311" s="40"/>
      <c r="AC311" s="40"/>
      <c r="AD311" s="40"/>
      <c r="AE311" s="40"/>
      <c r="AF311" s="40"/>
      <c r="AG311" s="40"/>
      <c r="AH311" s="40"/>
      <c r="AI311" s="40"/>
      <c r="AJ311" s="40"/>
      <c r="AK311" s="40"/>
      <c r="AL311" s="40"/>
      <c r="AM311" s="40"/>
      <c r="AN311" s="40"/>
      <c r="AO311" s="40"/>
      <c r="AP311" s="40"/>
      <c r="AQ311" s="40"/>
      <c r="AR311" s="40"/>
      <c r="AS311" s="40"/>
    </row>
    <row r="312" spans="1:45" x14ac:dyDescent="0.35">
      <c r="A312" s="40"/>
      <c r="B312" s="40"/>
      <c r="C312" s="40"/>
      <c r="D312" s="40"/>
      <c r="E312" s="40"/>
      <c r="F312" s="40"/>
      <c r="G312" s="40"/>
      <c r="H312" s="40"/>
      <c r="I312" s="40"/>
      <c r="J312" s="40"/>
      <c r="K312" s="40"/>
      <c r="L312" s="40"/>
      <c r="M312" s="40"/>
      <c r="N312" s="40"/>
      <c r="O312" s="40"/>
      <c r="P312" s="40"/>
      <c r="Q312" s="40"/>
      <c r="R312" s="40"/>
      <c r="S312" s="40"/>
      <c r="T312" s="40"/>
      <c r="U312" s="40"/>
      <c r="V312" s="40"/>
      <c r="W312" s="40"/>
      <c r="X312" s="40"/>
      <c r="Y312" s="40"/>
      <c r="Z312" s="40"/>
      <c r="AA312" s="40"/>
      <c r="AB312" s="40"/>
      <c r="AC312" s="40"/>
      <c r="AD312" s="40"/>
      <c r="AE312" s="40"/>
      <c r="AF312" s="40"/>
      <c r="AG312" s="40"/>
      <c r="AH312" s="40"/>
      <c r="AI312" s="40"/>
      <c r="AJ312" s="40"/>
      <c r="AK312" s="40"/>
      <c r="AL312" s="40"/>
      <c r="AM312" s="40"/>
      <c r="AN312" s="40"/>
      <c r="AO312" s="40"/>
      <c r="AP312" s="40"/>
      <c r="AQ312" s="40"/>
      <c r="AR312" s="40"/>
      <c r="AS312" s="40"/>
    </row>
    <row r="313" spans="1:45" x14ac:dyDescent="0.35">
      <c r="A313" s="40"/>
      <c r="B313" s="40"/>
      <c r="C313" s="40"/>
      <c r="D313" s="40"/>
      <c r="E313" s="40"/>
      <c r="F313" s="40"/>
      <c r="G313" s="40"/>
      <c r="H313" s="40"/>
      <c r="I313" s="40"/>
      <c r="J313" s="40"/>
      <c r="K313" s="40"/>
      <c r="L313" s="40"/>
      <c r="M313" s="40"/>
      <c r="N313" s="40"/>
      <c r="O313" s="40"/>
      <c r="P313" s="40"/>
      <c r="Q313" s="40"/>
      <c r="R313" s="40"/>
      <c r="S313" s="40"/>
      <c r="T313" s="40"/>
      <c r="U313" s="40"/>
      <c r="V313" s="40"/>
      <c r="W313" s="40"/>
      <c r="X313" s="40"/>
      <c r="Y313" s="40"/>
      <c r="Z313" s="40"/>
      <c r="AA313" s="40"/>
      <c r="AB313" s="40"/>
      <c r="AC313" s="40"/>
      <c r="AD313" s="40"/>
      <c r="AE313" s="40"/>
      <c r="AF313" s="40"/>
      <c r="AG313" s="40"/>
      <c r="AH313" s="40"/>
      <c r="AI313" s="40"/>
      <c r="AJ313" s="40"/>
      <c r="AK313" s="40"/>
      <c r="AL313" s="40"/>
      <c r="AM313" s="40"/>
      <c r="AN313" s="40"/>
      <c r="AO313" s="40"/>
      <c r="AP313" s="40"/>
      <c r="AQ313" s="40"/>
      <c r="AR313" s="40"/>
      <c r="AS313" s="40"/>
    </row>
    <row r="314" spans="1:45" x14ac:dyDescent="0.35">
      <c r="A314" s="40"/>
      <c r="B314" s="40"/>
      <c r="C314" s="40"/>
      <c r="D314" s="40"/>
      <c r="E314" s="40"/>
      <c r="F314" s="40"/>
      <c r="G314" s="40"/>
      <c r="H314" s="40"/>
      <c r="I314" s="40"/>
      <c r="J314" s="40"/>
      <c r="K314" s="40"/>
      <c r="L314" s="40"/>
      <c r="M314" s="40"/>
      <c r="N314" s="40"/>
      <c r="O314" s="40"/>
      <c r="P314" s="40"/>
      <c r="Q314" s="40"/>
      <c r="R314" s="40"/>
      <c r="S314" s="40"/>
      <c r="T314" s="40"/>
      <c r="U314" s="40"/>
      <c r="V314" s="40"/>
      <c r="W314" s="40"/>
      <c r="X314" s="40"/>
      <c r="Y314" s="40"/>
      <c r="Z314" s="40"/>
      <c r="AA314" s="40"/>
      <c r="AB314" s="40"/>
      <c r="AC314" s="40"/>
      <c r="AD314" s="40"/>
      <c r="AE314" s="40"/>
      <c r="AF314" s="40"/>
      <c r="AG314" s="40"/>
      <c r="AH314" s="40"/>
      <c r="AI314" s="40"/>
      <c r="AJ314" s="40"/>
      <c r="AK314" s="40"/>
      <c r="AL314" s="40"/>
      <c r="AM314" s="40"/>
      <c r="AN314" s="40"/>
      <c r="AO314" s="40"/>
      <c r="AP314" s="40"/>
      <c r="AQ314" s="40"/>
      <c r="AR314" s="40"/>
      <c r="AS314" s="40"/>
    </row>
    <row r="315" spans="1:45" x14ac:dyDescent="0.35">
      <c r="A315" s="40"/>
      <c r="B315" s="40"/>
      <c r="C315" s="40"/>
      <c r="D315" s="40"/>
      <c r="E315" s="40"/>
      <c r="F315" s="40"/>
      <c r="G315" s="40"/>
      <c r="H315" s="40"/>
      <c r="I315" s="40"/>
      <c r="J315" s="40"/>
      <c r="K315" s="40"/>
      <c r="L315" s="40"/>
      <c r="M315" s="40"/>
      <c r="N315" s="40"/>
      <c r="O315" s="40"/>
      <c r="P315" s="40"/>
      <c r="Q315" s="40"/>
      <c r="R315" s="40"/>
      <c r="S315" s="40"/>
      <c r="T315" s="40"/>
      <c r="U315" s="40"/>
      <c r="V315" s="40"/>
      <c r="W315" s="40"/>
      <c r="X315" s="40"/>
      <c r="Y315" s="40"/>
      <c r="Z315" s="40"/>
      <c r="AA315" s="40"/>
      <c r="AB315" s="40"/>
      <c r="AC315" s="40"/>
      <c r="AD315" s="40"/>
      <c r="AE315" s="40"/>
      <c r="AF315" s="40"/>
      <c r="AG315" s="40"/>
      <c r="AH315" s="40"/>
      <c r="AI315" s="40"/>
      <c r="AJ315" s="40"/>
      <c r="AK315" s="40"/>
      <c r="AL315" s="40"/>
      <c r="AM315" s="40"/>
      <c r="AN315" s="40"/>
      <c r="AO315" s="40"/>
      <c r="AP315" s="40"/>
      <c r="AQ315" s="40"/>
      <c r="AR315" s="40"/>
      <c r="AS315" s="40"/>
    </row>
    <row r="316" spans="1:45" x14ac:dyDescent="0.35">
      <c r="A316" s="40"/>
      <c r="B316" s="40"/>
      <c r="C316" s="40"/>
      <c r="D316" s="40"/>
      <c r="E316" s="40"/>
      <c r="F316" s="40"/>
      <c r="G316" s="40"/>
      <c r="H316" s="40"/>
      <c r="I316" s="40"/>
      <c r="J316" s="40"/>
      <c r="K316" s="40"/>
      <c r="L316" s="40"/>
      <c r="M316" s="40"/>
      <c r="N316" s="40"/>
      <c r="O316" s="40"/>
      <c r="P316" s="40"/>
      <c r="Q316" s="40"/>
      <c r="R316" s="40"/>
      <c r="S316" s="40"/>
      <c r="T316" s="40"/>
      <c r="U316" s="40"/>
      <c r="V316" s="40"/>
      <c r="W316" s="40"/>
      <c r="X316" s="40"/>
      <c r="Y316" s="40"/>
      <c r="Z316" s="40"/>
      <c r="AA316" s="40"/>
      <c r="AB316" s="40"/>
      <c r="AC316" s="40"/>
      <c r="AD316" s="40"/>
      <c r="AE316" s="40"/>
      <c r="AF316" s="40"/>
      <c r="AG316" s="40"/>
      <c r="AH316" s="40"/>
      <c r="AI316" s="40"/>
      <c r="AJ316" s="40"/>
      <c r="AK316" s="40"/>
      <c r="AL316" s="40"/>
      <c r="AM316" s="40"/>
      <c r="AN316" s="40"/>
      <c r="AO316" s="40"/>
      <c r="AP316" s="40"/>
      <c r="AQ316" s="40"/>
      <c r="AR316" s="40"/>
      <c r="AS316" s="40"/>
    </row>
    <row r="317" spans="1:45" x14ac:dyDescent="0.35">
      <c r="A317" s="40"/>
      <c r="B317" s="40"/>
      <c r="C317" s="40"/>
      <c r="D317" s="40"/>
      <c r="E317" s="40"/>
      <c r="F317" s="40"/>
      <c r="G317" s="40"/>
      <c r="H317" s="40"/>
      <c r="I317" s="40"/>
      <c r="J317" s="40"/>
      <c r="K317" s="40"/>
      <c r="L317" s="40"/>
      <c r="M317" s="40"/>
      <c r="N317" s="40"/>
      <c r="O317" s="40"/>
      <c r="P317" s="40"/>
      <c r="Q317" s="40"/>
      <c r="R317" s="40"/>
      <c r="S317" s="40"/>
      <c r="T317" s="40"/>
      <c r="U317" s="40"/>
      <c r="V317" s="40"/>
      <c r="W317" s="40"/>
      <c r="X317" s="40"/>
      <c r="Y317" s="40"/>
      <c r="Z317" s="40"/>
      <c r="AA317" s="40"/>
      <c r="AB317" s="40"/>
      <c r="AC317" s="40"/>
      <c r="AD317" s="40"/>
      <c r="AE317" s="40"/>
      <c r="AF317" s="40"/>
      <c r="AG317" s="40"/>
      <c r="AH317" s="40"/>
      <c r="AI317" s="40"/>
      <c r="AJ317" s="40"/>
      <c r="AK317" s="40"/>
      <c r="AL317" s="40"/>
      <c r="AM317" s="40"/>
      <c r="AN317" s="40"/>
      <c r="AO317" s="40"/>
      <c r="AP317" s="40"/>
      <c r="AQ317" s="40"/>
      <c r="AR317" s="40"/>
      <c r="AS317" s="40"/>
    </row>
    <row r="318" spans="1:45" x14ac:dyDescent="0.35">
      <c r="A318" s="40"/>
      <c r="B318" s="40"/>
      <c r="C318" s="40"/>
      <c r="D318" s="40"/>
      <c r="E318" s="40"/>
      <c r="F318" s="40"/>
      <c r="G318" s="40"/>
      <c r="H318" s="40"/>
      <c r="I318" s="40"/>
      <c r="J318" s="40"/>
      <c r="K318" s="40"/>
      <c r="L318" s="40"/>
      <c r="M318" s="40"/>
      <c r="N318" s="40"/>
      <c r="O318" s="40"/>
      <c r="P318" s="40"/>
      <c r="Q318" s="40"/>
      <c r="R318" s="40"/>
      <c r="S318" s="40"/>
      <c r="T318" s="40"/>
      <c r="U318" s="40"/>
      <c r="V318" s="40"/>
      <c r="W318" s="40"/>
      <c r="X318" s="40"/>
      <c r="Y318" s="40"/>
      <c r="Z318" s="40"/>
      <c r="AA318" s="40"/>
      <c r="AB318" s="40"/>
      <c r="AC318" s="40"/>
      <c r="AD318" s="40"/>
      <c r="AE318" s="40"/>
      <c r="AF318" s="40"/>
      <c r="AG318" s="40"/>
      <c r="AH318" s="40"/>
      <c r="AI318" s="40"/>
      <c r="AJ318" s="40"/>
      <c r="AK318" s="40"/>
      <c r="AL318" s="40"/>
      <c r="AM318" s="40"/>
      <c r="AN318" s="40"/>
      <c r="AO318" s="40"/>
      <c r="AP318" s="40"/>
      <c r="AQ318" s="40"/>
      <c r="AR318" s="40"/>
      <c r="AS318" s="40"/>
    </row>
    <row r="319" spans="1:45" x14ac:dyDescent="0.35">
      <c r="A319" s="40"/>
      <c r="B319" s="40"/>
      <c r="C319" s="40"/>
      <c r="D319" s="40"/>
      <c r="E319" s="40"/>
      <c r="F319" s="40"/>
      <c r="G319" s="40"/>
      <c r="H319" s="40"/>
      <c r="I319" s="40"/>
      <c r="J319" s="40"/>
      <c r="K319" s="40"/>
      <c r="L319" s="40"/>
      <c r="M319" s="40"/>
      <c r="N319" s="40"/>
      <c r="O319" s="40"/>
      <c r="P319" s="40"/>
      <c r="Q319" s="40"/>
      <c r="R319" s="40"/>
      <c r="S319" s="40"/>
      <c r="T319" s="40"/>
      <c r="U319" s="40"/>
      <c r="V319" s="40"/>
      <c r="W319" s="40"/>
      <c r="X319" s="40"/>
      <c r="Y319" s="40"/>
      <c r="Z319" s="40"/>
      <c r="AA319" s="40"/>
      <c r="AB319" s="40"/>
      <c r="AC319" s="40"/>
      <c r="AD319" s="40"/>
      <c r="AE319" s="40"/>
      <c r="AF319" s="40"/>
      <c r="AG319" s="40"/>
      <c r="AH319" s="40"/>
      <c r="AI319" s="40"/>
      <c r="AJ319" s="40"/>
      <c r="AK319" s="40"/>
      <c r="AL319" s="40"/>
      <c r="AM319" s="40"/>
      <c r="AN319" s="40"/>
      <c r="AO319" s="40"/>
      <c r="AP319" s="40"/>
      <c r="AQ319" s="40"/>
      <c r="AR319" s="40"/>
      <c r="AS319" s="40"/>
    </row>
    <row r="320" spans="1:45" x14ac:dyDescent="0.35">
      <c r="A320" s="40"/>
      <c r="B320" s="40"/>
      <c r="C320" s="40"/>
      <c r="D320" s="40"/>
      <c r="E320" s="40"/>
      <c r="F320" s="40"/>
      <c r="G320" s="40"/>
      <c r="H320" s="40"/>
      <c r="I320" s="40"/>
      <c r="J320" s="40"/>
      <c r="K320" s="40"/>
      <c r="L320" s="40"/>
      <c r="M320" s="40"/>
      <c r="N320" s="40"/>
      <c r="O320" s="40"/>
      <c r="P320" s="40"/>
      <c r="Q320" s="40"/>
      <c r="R320" s="40"/>
      <c r="S320" s="40"/>
      <c r="T320" s="40"/>
      <c r="U320" s="40"/>
      <c r="V320" s="40"/>
      <c r="W320" s="40"/>
      <c r="X320" s="40"/>
      <c r="Y320" s="40"/>
      <c r="Z320" s="40"/>
      <c r="AA320" s="40"/>
      <c r="AB320" s="40"/>
      <c r="AC320" s="40"/>
      <c r="AD320" s="40"/>
      <c r="AE320" s="40"/>
      <c r="AF320" s="40"/>
      <c r="AG320" s="40"/>
      <c r="AH320" s="40"/>
      <c r="AI320" s="40"/>
      <c r="AJ320" s="40"/>
      <c r="AK320" s="40"/>
      <c r="AL320" s="40"/>
      <c r="AM320" s="40"/>
      <c r="AN320" s="40"/>
      <c r="AO320" s="40"/>
      <c r="AP320" s="40"/>
      <c r="AQ320" s="40"/>
      <c r="AR320" s="40"/>
      <c r="AS320" s="40"/>
    </row>
    <row r="321" spans="1:45" x14ac:dyDescent="0.35">
      <c r="A321" s="40"/>
      <c r="B321" s="40"/>
      <c r="C321" s="40"/>
      <c r="D321" s="40"/>
      <c r="E321" s="40"/>
      <c r="F321" s="40"/>
      <c r="G321" s="40"/>
      <c r="H321" s="40"/>
      <c r="I321" s="40"/>
      <c r="J321" s="40"/>
      <c r="K321" s="40"/>
      <c r="L321" s="40"/>
      <c r="M321" s="40"/>
      <c r="N321" s="40"/>
      <c r="O321" s="40"/>
      <c r="P321" s="40"/>
      <c r="Q321" s="40"/>
      <c r="R321" s="40"/>
      <c r="S321" s="40"/>
      <c r="T321" s="40"/>
      <c r="U321" s="40"/>
      <c r="V321" s="40"/>
      <c r="W321" s="40"/>
      <c r="X321" s="40"/>
      <c r="Y321" s="40"/>
      <c r="Z321" s="40"/>
      <c r="AA321" s="40"/>
      <c r="AB321" s="40"/>
      <c r="AC321" s="40"/>
      <c r="AD321" s="40"/>
      <c r="AE321" s="40"/>
      <c r="AF321" s="40"/>
      <c r="AG321" s="40"/>
      <c r="AH321" s="40"/>
      <c r="AI321" s="40"/>
      <c r="AJ321" s="40"/>
      <c r="AK321" s="40"/>
      <c r="AL321" s="40"/>
      <c r="AM321" s="40"/>
      <c r="AN321" s="40"/>
      <c r="AO321" s="40"/>
      <c r="AP321" s="40"/>
      <c r="AQ321" s="40"/>
      <c r="AR321" s="40"/>
      <c r="AS321" s="40"/>
    </row>
    <row r="322" spans="1:45" x14ac:dyDescent="0.35">
      <c r="A322" s="40"/>
      <c r="B322" s="40"/>
      <c r="C322" s="40"/>
      <c r="D322" s="40"/>
      <c r="E322" s="40"/>
      <c r="F322" s="40"/>
      <c r="G322" s="40"/>
      <c r="H322" s="40"/>
      <c r="I322" s="40"/>
      <c r="J322" s="40"/>
      <c r="K322" s="40"/>
      <c r="L322" s="40"/>
      <c r="M322" s="40"/>
      <c r="N322" s="40"/>
      <c r="O322" s="40"/>
      <c r="P322" s="40"/>
      <c r="Q322" s="40"/>
      <c r="R322" s="40"/>
      <c r="S322" s="40"/>
      <c r="T322" s="40"/>
      <c r="U322" s="40"/>
      <c r="V322" s="40"/>
      <c r="W322" s="40"/>
      <c r="X322" s="40"/>
      <c r="Y322" s="40"/>
      <c r="Z322" s="40"/>
      <c r="AA322" s="40"/>
      <c r="AB322" s="40"/>
      <c r="AC322" s="40"/>
      <c r="AD322" s="40"/>
      <c r="AE322" s="40"/>
      <c r="AF322" s="40"/>
      <c r="AG322" s="40"/>
      <c r="AH322" s="40"/>
      <c r="AI322" s="40"/>
      <c r="AJ322" s="40"/>
      <c r="AK322" s="40"/>
      <c r="AL322" s="40"/>
      <c r="AM322" s="40"/>
      <c r="AN322" s="40"/>
      <c r="AO322" s="40"/>
      <c r="AP322" s="40"/>
      <c r="AQ322" s="40"/>
      <c r="AR322" s="40"/>
      <c r="AS322" s="40"/>
    </row>
    <row r="323" spans="1:45" x14ac:dyDescent="0.35">
      <c r="A323" s="40"/>
      <c r="B323" s="40"/>
      <c r="C323" s="40"/>
      <c r="D323" s="40"/>
      <c r="E323" s="40"/>
      <c r="F323" s="40"/>
      <c r="G323" s="40"/>
      <c r="H323" s="40"/>
      <c r="I323" s="40"/>
      <c r="J323" s="40"/>
      <c r="K323" s="40"/>
      <c r="L323" s="40"/>
      <c r="M323" s="40"/>
      <c r="N323" s="40"/>
      <c r="O323" s="40"/>
      <c r="P323" s="40"/>
      <c r="Q323" s="40"/>
      <c r="R323" s="40"/>
      <c r="S323" s="40"/>
      <c r="T323" s="40"/>
      <c r="U323" s="40"/>
      <c r="V323" s="40"/>
      <c r="W323" s="40"/>
      <c r="X323" s="40"/>
      <c r="Y323" s="40"/>
      <c r="Z323" s="40"/>
      <c r="AA323" s="40"/>
      <c r="AB323" s="40"/>
      <c r="AC323" s="40"/>
      <c r="AD323" s="40"/>
      <c r="AE323" s="40"/>
      <c r="AF323" s="40"/>
      <c r="AG323" s="40"/>
      <c r="AH323" s="40"/>
      <c r="AI323" s="40"/>
      <c r="AJ323" s="40"/>
      <c r="AK323" s="40"/>
      <c r="AL323" s="40"/>
      <c r="AM323" s="40"/>
      <c r="AN323" s="40"/>
      <c r="AO323" s="40"/>
      <c r="AP323" s="40"/>
      <c r="AQ323" s="40"/>
      <c r="AR323" s="40"/>
      <c r="AS323" s="40"/>
    </row>
    <row r="324" spans="1:45" x14ac:dyDescent="0.35">
      <c r="A324" s="40"/>
      <c r="B324" s="40"/>
      <c r="C324" s="40"/>
      <c r="D324" s="40"/>
      <c r="E324" s="40"/>
      <c r="F324" s="40"/>
      <c r="G324" s="40"/>
      <c r="H324" s="40"/>
      <c r="I324" s="40"/>
      <c r="J324" s="40"/>
      <c r="K324" s="40"/>
      <c r="L324" s="40"/>
      <c r="M324" s="40"/>
      <c r="N324" s="40"/>
      <c r="O324" s="40"/>
      <c r="P324" s="40"/>
      <c r="Q324" s="40"/>
      <c r="R324" s="40"/>
      <c r="S324" s="40"/>
      <c r="T324" s="40"/>
      <c r="U324" s="40"/>
      <c r="V324" s="40"/>
      <c r="W324" s="40"/>
      <c r="X324" s="40"/>
      <c r="Y324" s="40"/>
      <c r="Z324" s="40"/>
      <c r="AA324" s="40"/>
      <c r="AB324" s="40"/>
      <c r="AC324" s="40"/>
      <c r="AD324" s="40"/>
      <c r="AE324" s="40"/>
      <c r="AF324" s="40"/>
      <c r="AG324" s="40"/>
      <c r="AH324" s="40"/>
      <c r="AI324" s="40"/>
      <c r="AJ324" s="40"/>
      <c r="AK324" s="40"/>
      <c r="AL324" s="40"/>
      <c r="AM324" s="40"/>
      <c r="AN324" s="40"/>
      <c r="AO324" s="40"/>
      <c r="AP324" s="40"/>
      <c r="AQ324" s="40"/>
      <c r="AR324" s="40"/>
      <c r="AS324" s="40"/>
    </row>
    <row r="325" spans="1:45" x14ac:dyDescent="0.35">
      <c r="A325" s="40"/>
      <c r="B325" s="40"/>
      <c r="C325" s="40"/>
      <c r="D325" s="40"/>
      <c r="E325" s="40"/>
      <c r="F325" s="40"/>
      <c r="G325" s="40"/>
      <c r="H325" s="40"/>
      <c r="I325" s="40"/>
      <c r="J325" s="40"/>
      <c r="K325" s="40"/>
      <c r="L325" s="40"/>
      <c r="M325" s="40"/>
      <c r="N325" s="40"/>
      <c r="O325" s="40"/>
      <c r="P325" s="40"/>
      <c r="Q325" s="40"/>
      <c r="R325" s="40"/>
      <c r="S325" s="40"/>
      <c r="T325" s="40"/>
      <c r="U325" s="40"/>
      <c r="V325" s="40"/>
      <c r="W325" s="40"/>
      <c r="X325" s="40"/>
      <c r="Y325" s="40"/>
      <c r="Z325" s="40"/>
      <c r="AA325" s="40"/>
      <c r="AB325" s="40"/>
      <c r="AC325" s="40"/>
      <c r="AD325" s="40"/>
      <c r="AE325" s="40"/>
      <c r="AF325" s="40"/>
      <c r="AG325" s="40"/>
      <c r="AH325" s="40"/>
      <c r="AI325" s="40"/>
      <c r="AJ325" s="40"/>
      <c r="AK325" s="40"/>
      <c r="AL325" s="40"/>
      <c r="AM325" s="40"/>
      <c r="AN325" s="40"/>
      <c r="AO325" s="40"/>
      <c r="AP325" s="40"/>
      <c r="AQ325" s="40"/>
      <c r="AR325" s="40"/>
      <c r="AS325" s="40"/>
    </row>
    <row r="326" spans="1:45" x14ac:dyDescent="0.35">
      <c r="A326" s="40"/>
      <c r="B326" s="40"/>
      <c r="C326" s="40"/>
      <c r="D326" s="40"/>
      <c r="E326" s="40"/>
      <c r="F326" s="40"/>
      <c r="G326" s="40"/>
      <c r="H326" s="40"/>
      <c r="I326" s="40"/>
      <c r="J326" s="40"/>
      <c r="K326" s="40"/>
      <c r="L326" s="40"/>
      <c r="M326" s="40"/>
      <c r="N326" s="40"/>
      <c r="O326" s="40"/>
      <c r="P326" s="40"/>
      <c r="Q326" s="40"/>
      <c r="R326" s="40"/>
      <c r="S326" s="40"/>
      <c r="T326" s="40"/>
      <c r="U326" s="40"/>
      <c r="V326" s="40"/>
      <c r="W326" s="40"/>
      <c r="X326" s="40"/>
      <c r="Y326" s="40"/>
      <c r="Z326" s="40"/>
      <c r="AA326" s="40"/>
      <c r="AB326" s="40"/>
      <c r="AC326" s="40"/>
      <c r="AD326" s="40"/>
      <c r="AE326" s="40"/>
      <c r="AF326" s="40"/>
      <c r="AG326" s="40"/>
      <c r="AH326" s="40"/>
      <c r="AI326" s="40"/>
      <c r="AJ326" s="40"/>
      <c r="AK326" s="40"/>
      <c r="AL326" s="40"/>
      <c r="AM326" s="40"/>
      <c r="AN326" s="40"/>
      <c r="AO326" s="40"/>
      <c r="AP326" s="40"/>
      <c r="AQ326" s="40"/>
      <c r="AR326" s="40"/>
      <c r="AS326" s="40"/>
    </row>
    <row r="327" spans="1:45" x14ac:dyDescent="0.35">
      <c r="A327" s="40"/>
      <c r="B327" s="40"/>
      <c r="C327" s="40"/>
      <c r="D327" s="40"/>
      <c r="E327" s="40"/>
      <c r="F327" s="40"/>
      <c r="G327" s="40"/>
      <c r="H327" s="40"/>
      <c r="I327" s="40"/>
      <c r="J327" s="40"/>
      <c r="K327" s="40"/>
      <c r="L327" s="40"/>
      <c r="M327" s="40"/>
      <c r="N327" s="40"/>
      <c r="O327" s="40"/>
      <c r="P327" s="40"/>
      <c r="Q327" s="40"/>
      <c r="R327" s="40"/>
      <c r="S327" s="40"/>
      <c r="T327" s="40"/>
      <c r="U327" s="40"/>
      <c r="V327" s="40"/>
      <c r="W327" s="40"/>
      <c r="X327" s="40"/>
      <c r="Y327" s="40"/>
      <c r="Z327" s="40"/>
      <c r="AA327" s="40"/>
      <c r="AB327" s="40"/>
      <c r="AC327" s="40"/>
      <c r="AD327" s="40"/>
      <c r="AE327" s="40"/>
      <c r="AF327" s="40"/>
      <c r="AG327" s="40"/>
      <c r="AH327" s="40"/>
      <c r="AI327" s="40"/>
      <c r="AJ327" s="40"/>
      <c r="AK327" s="40"/>
      <c r="AL327" s="40"/>
      <c r="AM327" s="40"/>
      <c r="AN327" s="40"/>
      <c r="AO327" s="40"/>
      <c r="AP327" s="40"/>
      <c r="AQ327" s="40"/>
      <c r="AR327" s="40"/>
      <c r="AS327" s="40"/>
    </row>
    <row r="328" spans="1:45" x14ac:dyDescent="0.35">
      <c r="A328" s="40"/>
      <c r="B328" s="40"/>
      <c r="C328" s="40"/>
      <c r="D328" s="40"/>
      <c r="E328" s="40"/>
      <c r="F328" s="40"/>
      <c r="G328" s="40"/>
      <c r="H328" s="40"/>
      <c r="I328" s="40"/>
      <c r="J328" s="40"/>
      <c r="K328" s="40"/>
      <c r="L328" s="40"/>
      <c r="M328" s="40"/>
      <c r="N328" s="40"/>
      <c r="O328" s="40"/>
      <c r="P328" s="40"/>
      <c r="Q328" s="40"/>
      <c r="R328" s="40"/>
      <c r="S328" s="40"/>
      <c r="T328" s="40"/>
      <c r="U328" s="40"/>
      <c r="V328" s="40"/>
      <c r="W328" s="40"/>
      <c r="X328" s="40"/>
      <c r="Y328" s="40"/>
      <c r="Z328" s="40"/>
      <c r="AA328" s="40"/>
      <c r="AB328" s="40"/>
      <c r="AC328" s="40"/>
      <c r="AD328" s="40"/>
      <c r="AE328" s="40"/>
      <c r="AF328" s="40"/>
      <c r="AG328" s="40"/>
      <c r="AH328" s="40"/>
      <c r="AI328" s="40"/>
      <c r="AJ328" s="40"/>
      <c r="AK328" s="40"/>
      <c r="AL328" s="40"/>
      <c r="AM328" s="40"/>
      <c r="AN328" s="40"/>
      <c r="AO328" s="40"/>
      <c r="AP328" s="40"/>
      <c r="AQ328" s="40"/>
      <c r="AR328" s="40"/>
      <c r="AS328" s="40"/>
    </row>
    <row r="329" spans="1:45" x14ac:dyDescent="0.35">
      <c r="A329" s="40"/>
      <c r="B329" s="40"/>
      <c r="C329" s="40"/>
      <c r="D329" s="40"/>
      <c r="E329" s="40"/>
      <c r="F329" s="40"/>
      <c r="G329" s="40"/>
      <c r="H329" s="40"/>
      <c r="I329" s="40"/>
      <c r="J329" s="40"/>
      <c r="K329" s="40"/>
      <c r="L329" s="40"/>
      <c r="M329" s="40"/>
      <c r="N329" s="40"/>
      <c r="O329" s="40"/>
      <c r="P329" s="40"/>
      <c r="Q329" s="40"/>
      <c r="R329" s="40"/>
      <c r="S329" s="40"/>
      <c r="T329" s="40"/>
      <c r="U329" s="40"/>
      <c r="V329" s="40"/>
      <c r="W329" s="40"/>
      <c r="X329" s="40"/>
      <c r="Y329" s="40"/>
      <c r="Z329" s="40"/>
      <c r="AA329" s="40"/>
      <c r="AB329" s="40"/>
      <c r="AC329" s="40"/>
      <c r="AD329" s="40"/>
      <c r="AE329" s="40"/>
      <c r="AF329" s="40"/>
      <c r="AG329" s="40"/>
      <c r="AH329" s="40"/>
      <c r="AI329" s="40"/>
      <c r="AJ329" s="40"/>
      <c r="AK329" s="40"/>
      <c r="AL329" s="40"/>
      <c r="AM329" s="40"/>
      <c r="AN329" s="40"/>
      <c r="AO329" s="40"/>
      <c r="AP329" s="40"/>
      <c r="AQ329" s="40"/>
      <c r="AR329" s="40"/>
      <c r="AS329" s="40"/>
    </row>
    <row r="330" spans="1:45" x14ac:dyDescent="0.35">
      <c r="A330" s="40"/>
      <c r="B330" s="40"/>
      <c r="C330" s="40"/>
      <c r="D330" s="40"/>
      <c r="E330" s="40"/>
      <c r="F330" s="40"/>
      <c r="G330" s="40"/>
      <c r="H330" s="40"/>
      <c r="I330" s="40"/>
      <c r="J330" s="40"/>
      <c r="K330" s="40"/>
      <c r="L330" s="40"/>
      <c r="M330" s="40"/>
      <c r="N330" s="40"/>
      <c r="O330" s="40"/>
      <c r="P330" s="40"/>
      <c r="Q330" s="40"/>
      <c r="R330" s="40"/>
      <c r="S330" s="40"/>
      <c r="T330" s="40"/>
      <c r="U330" s="40"/>
      <c r="V330" s="40"/>
      <c r="W330" s="40"/>
      <c r="X330" s="40"/>
      <c r="Y330" s="40"/>
      <c r="Z330" s="40"/>
      <c r="AA330" s="40"/>
      <c r="AB330" s="40"/>
      <c r="AC330" s="40"/>
      <c r="AD330" s="40"/>
      <c r="AE330" s="40"/>
      <c r="AF330" s="40"/>
      <c r="AG330" s="40"/>
      <c r="AH330" s="40"/>
      <c r="AI330" s="40"/>
      <c r="AJ330" s="40"/>
      <c r="AK330" s="40"/>
      <c r="AL330" s="40"/>
      <c r="AM330" s="40"/>
      <c r="AN330" s="40"/>
      <c r="AO330" s="40"/>
      <c r="AP330" s="40"/>
      <c r="AQ330" s="40"/>
      <c r="AR330" s="40"/>
      <c r="AS330" s="40"/>
    </row>
    <row r="331" spans="1:45" x14ac:dyDescent="0.35">
      <c r="A331" s="40"/>
      <c r="B331" s="40"/>
      <c r="C331" s="40"/>
      <c r="D331" s="40"/>
      <c r="E331" s="40"/>
      <c r="F331" s="40"/>
      <c r="G331" s="40"/>
      <c r="H331" s="40"/>
      <c r="I331" s="40"/>
      <c r="J331" s="40"/>
      <c r="K331" s="40"/>
      <c r="L331" s="40"/>
      <c r="M331" s="40"/>
      <c r="N331" s="40"/>
      <c r="O331" s="40"/>
      <c r="P331" s="40"/>
      <c r="Q331" s="40"/>
      <c r="R331" s="40"/>
      <c r="S331" s="40"/>
      <c r="T331" s="40"/>
      <c r="U331" s="40"/>
      <c r="V331" s="40"/>
      <c r="W331" s="40"/>
      <c r="X331" s="40"/>
      <c r="Y331" s="40"/>
      <c r="Z331" s="40"/>
      <c r="AA331" s="40"/>
      <c r="AB331" s="40"/>
      <c r="AC331" s="40"/>
      <c r="AD331" s="40"/>
      <c r="AE331" s="40"/>
      <c r="AF331" s="40"/>
      <c r="AG331" s="40"/>
      <c r="AH331" s="40"/>
      <c r="AI331" s="40"/>
      <c r="AJ331" s="40"/>
      <c r="AK331" s="40"/>
      <c r="AL331" s="40"/>
      <c r="AM331" s="40"/>
      <c r="AN331" s="40"/>
      <c r="AO331" s="40"/>
      <c r="AP331" s="40"/>
      <c r="AQ331" s="40"/>
      <c r="AR331" s="40"/>
      <c r="AS331" s="40"/>
    </row>
    <row r="332" spans="1:45" x14ac:dyDescent="0.35">
      <c r="A332" s="40"/>
      <c r="B332" s="40"/>
      <c r="C332" s="40"/>
      <c r="D332" s="40"/>
      <c r="E332" s="40"/>
      <c r="F332" s="40"/>
      <c r="G332" s="40"/>
      <c r="H332" s="40"/>
      <c r="I332" s="40"/>
      <c r="J332" s="40"/>
      <c r="K332" s="40"/>
      <c r="L332" s="40"/>
      <c r="M332" s="40"/>
      <c r="N332" s="40"/>
      <c r="O332" s="40"/>
      <c r="P332" s="40"/>
      <c r="Q332" s="40"/>
      <c r="R332" s="40"/>
      <c r="S332" s="40"/>
      <c r="T332" s="40"/>
      <c r="U332" s="40"/>
      <c r="V332" s="40"/>
      <c r="W332" s="40"/>
      <c r="X332" s="40"/>
      <c r="Y332" s="40"/>
      <c r="Z332" s="40"/>
      <c r="AA332" s="40"/>
      <c r="AB332" s="40"/>
      <c r="AC332" s="40"/>
      <c r="AD332" s="40"/>
      <c r="AE332" s="40"/>
      <c r="AF332" s="40"/>
      <c r="AG332" s="40"/>
      <c r="AH332" s="40"/>
      <c r="AI332" s="40"/>
      <c r="AJ332" s="40"/>
      <c r="AK332" s="40"/>
      <c r="AL332" s="40"/>
      <c r="AM332" s="40"/>
      <c r="AN332" s="40"/>
      <c r="AO332" s="40"/>
      <c r="AP332" s="40"/>
      <c r="AQ332" s="40"/>
      <c r="AR332" s="40"/>
      <c r="AS332" s="40"/>
    </row>
    <row r="333" spans="1:45" x14ac:dyDescent="0.35">
      <c r="A333" s="40"/>
      <c r="B333" s="40"/>
      <c r="C333" s="40"/>
      <c r="D333" s="40"/>
      <c r="E333" s="40"/>
      <c r="F333" s="40"/>
      <c r="G333" s="40"/>
      <c r="H333" s="40"/>
      <c r="I333" s="40"/>
      <c r="J333" s="40"/>
      <c r="K333" s="40"/>
      <c r="L333" s="40"/>
      <c r="M333" s="40"/>
      <c r="N333" s="40"/>
      <c r="O333" s="40"/>
      <c r="P333" s="40"/>
      <c r="Q333" s="40"/>
      <c r="R333" s="40"/>
      <c r="S333" s="40"/>
      <c r="T333" s="40"/>
      <c r="U333" s="40"/>
      <c r="V333" s="40"/>
      <c r="W333" s="40"/>
      <c r="X333" s="40"/>
      <c r="Y333" s="40"/>
      <c r="Z333" s="40"/>
      <c r="AA333" s="40"/>
      <c r="AB333" s="40"/>
      <c r="AC333" s="40"/>
      <c r="AD333" s="40"/>
      <c r="AE333" s="40"/>
      <c r="AF333" s="40"/>
      <c r="AG333" s="40"/>
      <c r="AH333" s="40"/>
      <c r="AI333" s="40"/>
      <c r="AJ333" s="40"/>
      <c r="AK333" s="40"/>
      <c r="AL333" s="40"/>
      <c r="AM333" s="40"/>
      <c r="AN333" s="40"/>
      <c r="AO333" s="40"/>
      <c r="AP333" s="40"/>
      <c r="AQ333" s="40"/>
      <c r="AR333" s="40"/>
      <c r="AS333" s="40"/>
    </row>
    <row r="334" spans="1:45" x14ac:dyDescent="0.35">
      <c r="A334" s="40"/>
      <c r="B334" s="40"/>
      <c r="C334" s="40"/>
      <c r="D334" s="40"/>
      <c r="E334" s="40"/>
      <c r="F334" s="40"/>
      <c r="G334" s="40"/>
      <c r="H334" s="40"/>
      <c r="I334" s="40"/>
      <c r="J334" s="40"/>
      <c r="K334" s="40"/>
      <c r="L334" s="40"/>
      <c r="M334" s="40"/>
      <c r="N334" s="40"/>
      <c r="O334" s="40"/>
      <c r="P334" s="40"/>
      <c r="Q334" s="40"/>
      <c r="R334" s="40"/>
      <c r="S334" s="40"/>
      <c r="T334" s="40"/>
      <c r="U334" s="40"/>
      <c r="V334" s="40"/>
      <c r="W334" s="40"/>
      <c r="X334" s="40"/>
      <c r="Y334" s="40"/>
      <c r="Z334" s="40"/>
      <c r="AA334" s="40"/>
      <c r="AB334" s="40"/>
      <c r="AC334" s="40"/>
      <c r="AD334" s="40"/>
      <c r="AE334" s="40"/>
      <c r="AF334" s="40"/>
      <c r="AG334" s="40"/>
      <c r="AH334" s="40"/>
      <c r="AI334" s="40"/>
      <c r="AJ334" s="40"/>
      <c r="AK334" s="40"/>
      <c r="AL334" s="40"/>
      <c r="AM334" s="40"/>
      <c r="AN334" s="40"/>
      <c r="AO334" s="40"/>
      <c r="AP334" s="40"/>
      <c r="AQ334" s="40"/>
      <c r="AR334" s="40"/>
      <c r="AS334" s="40"/>
    </row>
    <row r="335" spans="1:45" x14ac:dyDescent="0.35">
      <c r="A335" s="40"/>
      <c r="B335" s="40"/>
      <c r="C335" s="40"/>
      <c r="D335" s="40"/>
      <c r="E335" s="40"/>
      <c r="F335" s="40"/>
      <c r="G335" s="40"/>
      <c r="H335" s="40"/>
      <c r="I335" s="40"/>
      <c r="J335" s="40"/>
      <c r="K335" s="40"/>
      <c r="L335" s="40"/>
      <c r="M335" s="40"/>
      <c r="N335" s="40"/>
      <c r="O335" s="40"/>
      <c r="P335" s="40"/>
      <c r="Q335" s="40"/>
      <c r="R335" s="40"/>
      <c r="S335" s="40"/>
      <c r="T335" s="40"/>
      <c r="U335" s="40"/>
      <c r="V335" s="40"/>
      <c r="W335" s="40"/>
      <c r="X335" s="40"/>
      <c r="Y335" s="40"/>
      <c r="Z335" s="40"/>
      <c r="AA335" s="40"/>
      <c r="AB335" s="40"/>
      <c r="AC335" s="40"/>
      <c r="AD335" s="40"/>
      <c r="AE335" s="40"/>
      <c r="AF335" s="40"/>
      <c r="AG335" s="40"/>
      <c r="AH335" s="40"/>
      <c r="AI335" s="40"/>
      <c r="AJ335" s="40"/>
      <c r="AK335" s="40"/>
      <c r="AL335" s="40"/>
      <c r="AM335" s="40"/>
      <c r="AN335" s="40"/>
      <c r="AO335" s="40"/>
      <c r="AP335" s="40"/>
      <c r="AQ335" s="40"/>
      <c r="AR335" s="40"/>
      <c r="AS335" s="40"/>
    </row>
    <row r="336" spans="1:45" x14ac:dyDescent="0.35">
      <c r="A336" s="40"/>
      <c r="B336" s="40"/>
      <c r="C336" s="40"/>
      <c r="D336" s="40"/>
      <c r="E336" s="40"/>
      <c r="F336" s="40"/>
      <c r="G336" s="40"/>
      <c r="H336" s="40"/>
      <c r="I336" s="40"/>
      <c r="J336" s="40"/>
      <c r="K336" s="40"/>
      <c r="L336" s="40"/>
      <c r="M336" s="40"/>
      <c r="N336" s="40"/>
      <c r="O336" s="40"/>
      <c r="P336" s="40"/>
      <c r="Q336" s="40"/>
      <c r="R336" s="40"/>
      <c r="S336" s="40"/>
      <c r="T336" s="40"/>
      <c r="U336" s="40"/>
      <c r="V336" s="40"/>
      <c r="W336" s="40"/>
      <c r="X336" s="40"/>
      <c r="Y336" s="40"/>
      <c r="Z336" s="40"/>
      <c r="AA336" s="40"/>
      <c r="AB336" s="40"/>
      <c r="AC336" s="40"/>
      <c r="AD336" s="40"/>
      <c r="AE336" s="40"/>
      <c r="AF336" s="40"/>
      <c r="AG336" s="40"/>
      <c r="AH336" s="40"/>
      <c r="AI336" s="40"/>
      <c r="AJ336" s="40"/>
      <c r="AK336" s="40"/>
      <c r="AL336" s="40"/>
      <c r="AM336" s="40"/>
      <c r="AN336" s="40"/>
      <c r="AO336" s="40"/>
      <c r="AP336" s="40"/>
      <c r="AQ336" s="40"/>
      <c r="AR336" s="40"/>
      <c r="AS336" s="40"/>
    </row>
    <row r="337" spans="1:45" x14ac:dyDescent="0.35">
      <c r="A337" s="40"/>
      <c r="B337" s="40"/>
      <c r="C337" s="40"/>
      <c r="D337" s="40"/>
      <c r="E337" s="40"/>
      <c r="F337" s="40"/>
      <c r="G337" s="40"/>
      <c r="H337" s="40"/>
      <c r="I337" s="40"/>
      <c r="J337" s="40"/>
      <c r="K337" s="40"/>
      <c r="L337" s="40"/>
      <c r="M337" s="40"/>
      <c r="N337" s="40"/>
      <c r="O337" s="40"/>
      <c r="P337" s="40"/>
      <c r="Q337" s="40"/>
      <c r="R337" s="40"/>
      <c r="S337" s="40"/>
      <c r="T337" s="40"/>
      <c r="U337" s="40"/>
      <c r="V337" s="40"/>
      <c r="W337" s="40"/>
      <c r="X337" s="40"/>
      <c r="Y337" s="40"/>
      <c r="Z337" s="40"/>
      <c r="AA337" s="40"/>
      <c r="AB337" s="40"/>
      <c r="AC337" s="40"/>
      <c r="AD337" s="40"/>
      <c r="AE337" s="40"/>
      <c r="AF337" s="40"/>
      <c r="AG337" s="40"/>
      <c r="AH337" s="40"/>
      <c r="AI337" s="40"/>
      <c r="AJ337" s="40"/>
      <c r="AK337" s="40"/>
      <c r="AL337" s="40"/>
      <c r="AM337" s="40"/>
      <c r="AN337" s="40"/>
      <c r="AO337" s="40"/>
      <c r="AP337" s="40"/>
      <c r="AQ337" s="40"/>
      <c r="AR337" s="40"/>
      <c r="AS337" s="40"/>
    </row>
    <row r="338" spans="1:45" x14ac:dyDescent="0.35">
      <c r="A338" s="40"/>
      <c r="B338" s="40"/>
      <c r="C338" s="40"/>
      <c r="D338" s="40"/>
      <c r="E338" s="40"/>
      <c r="F338" s="40"/>
      <c r="G338" s="40"/>
      <c r="H338" s="40"/>
      <c r="I338" s="40"/>
      <c r="J338" s="40"/>
      <c r="K338" s="40"/>
      <c r="L338" s="40"/>
      <c r="M338" s="40"/>
      <c r="N338" s="40"/>
      <c r="O338" s="40"/>
      <c r="P338" s="40"/>
      <c r="Q338" s="40"/>
      <c r="R338" s="40"/>
      <c r="S338" s="40"/>
      <c r="T338" s="40"/>
      <c r="U338" s="40"/>
      <c r="V338" s="40"/>
      <c r="W338" s="40"/>
      <c r="X338" s="40"/>
      <c r="Y338" s="40"/>
      <c r="Z338" s="40"/>
      <c r="AA338" s="40"/>
      <c r="AB338" s="40"/>
      <c r="AC338" s="40"/>
      <c r="AD338" s="40"/>
      <c r="AE338" s="40"/>
      <c r="AF338" s="40"/>
      <c r="AG338" s="40"/>
      <c r="AH338" s="40"/>
      <c r="AI338" s="40"/>
      <c r="AJ338" s="40"/>
      <c r="AK338" s="40"/>
      <c r="AL338" s="40"/>
      <c r="AM338" s="40"/>
      <c r="AN338" s="40"/>
      <c r="AO338" s="40"/>
      <c r="AP338" s="40"/>
      <c r="AQ338" s="40"/>
      <c r="AR338" s="40"/>
      <c r="AS338" s="40"/>
    </row>
    <row r="339" spans="1:45" x14ac:dyDescent="0.35">
      <c r="A339" s="40"/>
      <c r="B339" s="40"/>
      <c r="C339" s="40"/>
      <c r="D339" s="40"/>
      <c r="E339" s="40"/>
      <c r="F339" s="40"/>
      <c r="G339" s="40"/>
      <c r="H339" s="40"/>
      <c r="I339" s="40"/>
      <c r="J339" s="40"/>
      <c r="K339" s="40"/>
      <c r="L339" s="40"/>
      <c r="M339" s="40"/>
      <c r="N339" s="40"/>
      <c r="O339" s="40"/>
      <c r="P339" s="40"/>
      <c r="Q339" s="40"/>
      <c r="R339" s="40"/>
      <c r="S339" s="40"/>
      <c r="T339" s="40"/>
      <c r="U339" s="40"/>
      <c r="V339" s="40"/>
      <c r="W339" s="40"/>
      <c r="X339" s="40"/>
      <c r="Y339" s="40"/>
      <c r="Z339" s="40"/>
      <c r="AA339" s="40"/>
      <c r="AB339" s="40"/>
      <c r="AC339" s="40"/>
      <c r="AD339" s="40"/>
      <c r="AE339" s="40"/>
      <c r="AF339" s="40"/>
      <c r="AG339" s="40"/>
      <c r="AH339" s="40"/>
      <c r="AI339" s="40"/>
      <c r="AJ339" s="40"/>
      <c r="AK339" s="40"/>
      <c r="AL339" s="40"/>
      <c r="AM339" s="40"/>
      <c r="AN339" s="40"/>
      <c r="AO339" s="40"/>
      <c r="AP339" s="40"/>
      <c r="AQ339" s="40"/>
      <c r="AR339" s="40"/>
      <c r="AS339" s="40"/>
    </row>
    <row r="340" spans="1:45" x14ac:dyDescent="0.35">
      <c r="A340" s="40"/>
      <c r="B340" s="40"/>
      <c r="C340" s="40"/>
      <c r="D340" s="40"/>
      <c r="E340" s="40"/>
      <c r="F340" s="40"/>
      <c r="G340" s="40"/>
      <c r="H340" s="40"/>
      <c r="I340" s="40"/>
      <c r="J340" s="40"/>
      <c r="K340" s="40"/>
      <c r="L340" s="40"/>
      <c r="M340" s="40"/>
      <c r="N340" s="40"/>
      <c r="O340" s="40"/>
      <c r="P340" s="40"/>
      <c r="Q340" s="40"/>
      <c r="R340" s="40"/>
      <c r="S340" s="40"/>
      <c r="T340" s="40"/>
      <c r="U340" s="40"/>
      <c r="V340" s="40"/>
      <c r="W340" s="40"/>
      <c r="X340" s="40"/>
      <c r="Y340" s="40"/>
      <c r="Z340" s="40"/>
      <c r="AA340" s="40"/>
      <c r="AB340" s="40"/>
      <c r="AC340" s="40"/>
      <c r="AD340" s="40"/>
      <c r="AE340" s="40"/>
      <c r="AF340" s="40"/>
      <c r="AG340" s="40"/>
      <c r="AH340" s="40"/>
      <c r="AI340" s="40"/>
      <c r="AJ340" s="40"/>
      <c r="AK340" s="40"/>
      <c r="AL340" s="40"/>
      <c r="AM340" s="40"/>
      <c r="AN340" s="40"/>
      <c r="AO340" s="40"/>
      <c r="AP340" s="40"/>
      <c r="AQ340" s="40"/>
      <c r="AR340" s="40"/>
      <c r="AS340" s="40"/>
    </row>
    <row r="341" spans="1:45" x14ac:dyDescent="0.35">
      <c r="A341" s="40"/>
      <c r="B341" s="40"/>
      <c r="C341" s="40"/>
      <c r="D341" s="40"/>
      <c r="E341" s="40"/>
      <c r="F341" s="40"/>
      <c r="G341" s="40"/>
      <c r="H341" s="40"/>
      <c r="I341" s="40"/>
      <c r="J341" s="40"/>
      <c r="K341" s="40"/>
      <c r="L341" s="40"/>
      <c r="M341" s="40"/>
      <c r="N341" s="40"/>
      <c r="O341" s="40"/>
      <c r="P341" s="40"/>
      <c r="Q341" s="40"/>
      <c r="R341" s="40"/>
      <c r="S341" s="40"/>
      <c r="T341" s="40"/>
      <c r="U341" s="40"/>
      <c r="V341" s="40"/>
      <c r="W341" s="40"/>
      <c r="X341" s="40"/>
      <c r="Y341" s="40"/>
      <c r="Z341" s="40"/>
      <c r="AA341" s="40"/>
      <c r="AB341" s="40"/>
      <c r="AC341" s="40"/>
      <c r="AD341" s="40"/>
      <c r="AE341" s="40"/>
      <c r="AF341" s="40"/>
      <c r="AG341" s="40"/>
      <c r="AH341" s="40"/>
      <c r="AI341" s="40"/>
      <c r="AJ341" s="40"/>
      <c r="AK341" s="40"/>
      <c r="AL341" s="40"/>
      <c r="AM341" s="40"/>
      <c r="AN341" s="40"/>
      <c r="AO341" s="40"/>
      <c r="AP341" s="40"/>
      <c r="AQ341" s="40"/>
      <c r="AR341" s="40"/>
      <c r="AS341" s="40"/>
    </row>
    <row r="342" spans="1:45" x14ac:dyDescent="0.35">
      <c r="A342" s="40"/>
      <c r="B342" s="40"/>
      <c r="C342" s="40"/>
      <c r="D342" s="40"/>
      <c r="E342" s="40"/>
      <c r="F342" s="40"/>
      <c r="G342" s="40"/>
      <c r="H342" s="40"/>
      <c r="I342" s="40"/>
      <c r="J342" s="40"/>
      <c r="K342" s="40"/>
      <c r="L342" s="40"/>
      <c r="M342" s="40"/>
      <c r="N342" s="40"/>
      <c r="O342" s="40"/>
      <c r="P342" s="40"/>
      <c r="Q342" s="40"/>
      <c r="R342" s="40"/>
      <c r="S342" s="40"/>
      <c r="T342" s="40"/>
      <c r="U342" s="40"/>
      <c r="V342" s="40"/>
      <c r="W342" s="40"/>
      <c r="X342" s="40"/>
      <c r="Y342" s="40"/>
      <c r="Z342" s="40"/>
      <c r="AA342" s="40"/>
      <c r="AB342" s="40"/>
      <c r="AC342" s="40"/>
      <c r="AD342" s="40"/>
      <c r="AE342" s="40"/>
      <c r="AF342" s="40"/>
      <c r="AG342" s="40"/>
      <c r="AH342" s="40"/>
      <c r="AI342" s="40"/>
      <c r="AJ342" s="40"/>
      <c r="AK342" s="40"/>
      <c r="AL342" s="40"/>
      <c r="AM342" s="40"/>
      <c r="AN342" s="40"/>
      <c r="AO342" s="40"/>
      <c r="AP342" s="40"/>
      <c r="AQ342" s="40"/>
      <c r="AR342" s="40"/>
      <c r="AS342" s="40"/>
    </row>
    <row r="343" spans="1:45" x14ac:dyDescent="0.35">
      <c r="A343" s="40"/>
      <c r="B343" s="40"/>
      <c r="C343" s="40"/>
      <c r="D343" s="40"/>
      <c r="E343" s="40"/>
      <c r="F343" s="40"/>
      <c r="G343" s="40"/>
      <c r="H343" s="40"/>
      <c r="I343" s="40"/>
      <c r="J343" s="40"/>
      <c r="K343" s="40"/>
      <c r="L343" s="40"/>
      <c r="M343" s="40"/>
      <c r="N343" s="40"/>
      <c r="O343" s="40"/>
      <c r="P343" s="40"/>
      <c r="Q343" s="40"/>
      <c r="R343" s="40"/>
      <c r="S343" s="40"/>
      <c r="T343" s="40"/>
      <c r="U343" s="40"/>
      <c r="V343" s="40"/>
      <c r="W343" s="40"/>
      <c r="X343" s="40"/>
      <c r="Y343" s="40"/>
      <c r="Z343" s="40"/>
      <c r="AA343" s="40"/>
      <c r="AB343" s="40"/>
      <c r="AC343" s="40"/>
      <c r="AD343" s="40"/>
      <c r="AE343" s="40"/>
      <c r="AF343" s="40"/>
      <c r="AG343" s="40"/>
      <c r="AH343" s="40"/>
      <c r="AI343" s="40"/>
      <c r="AJ343" s="40"/>
      <c r="AK343" s="40"/>
      <c r="AL343" s="40"/>
      <c r="AM343" s="40"/>
      <c r="AN343" s="40"/>
      <c r="AO343" s="40"/>
      <c r="AP343" s="40"/>
      <c r="AQ343" s="40"/>
      <c r="AR343" s="40"/>
      <c r="AS343" s="40"/>
    </row>
    <row r="344" spans="1:45" x14ac:dyDescent="0.35">
      <c r="A344" s="40"/>
      <c r="B344" s="40"/>
      <c r="C344" s="40"/>
      <c r="D344" s="40"/>
      <c r="E344" s="40"/>
      <c r="F344" s="40"/>
      <c r="G344" s="40"/>
      <c r="H344" s="40"/>
      <c r="I344" s="40"/>
      <c r="J344" s="40"/>
      <c r="K344" s="40"/>
      <c r="L344" s="40"/>
      <c r="M344" s="40"/>
      <c r="N344" s="40"/>
      <c r="O344" s="40"/>
      <c r="P344" s="40"/>
      <c r="Q344" s="40"/>
      <c r="R344" s="40"/>
      <c r="S344" s="40"/>
      <c r="T344" s="40"/>
      <c r="U344" s="40"/>
      <c r="V344" s="40"/>
      <c r="W344" s="40"/>
      <c r="X344" s="40"/>
      <c r="Y344" s="40"/>
      <c r="Z344" s="40"/>
      <c r="AA344" s="40"/>
      <c r="AB344" s="40"/>
      <c r="AC344" s="40"/>
      <c r="AD344" s="40"/>
      <c r="AE344" s="40"/>
      <c r="AF344" s="40"/>
      <c r="AG344" s="40"/>
      <c r="AH344" s="40"/>
      <c r="AI344" s="40"/>
      <c r="AJ344" s="40"/>
      <c r="AK344" s="40"/>
      <c r="AL344" s="40"/>
      <c r="AM344" s="40"/>
      <c r="AN344" s="40"/>
      <c r="AO344" s="40"/>
      <c r="AP344" s="40"/>
      <c r="AQ344" s="40"/>
      <c r="AR344" s="40"/>
      <c r="AS344" s="40"/>
    </row>
    <row r="345" spans="1:45" x14ac:dyDescent="0.35">
      <c r="A345" s="40"/>
      <c r="B345" s="40"/>
      <c r="C345" s="40"/>
      <c r="D345" s="40"/>
      <c r="E345" s="40"/>
      <c r="F345" s="40"/>
      <c r="G345" s="40"/>
      <c r="H345" s="40"/>
      <c r="I345" s="40"/>
      <c r="J345" s="40"/>
      <c r="K345" s="40"/>
      <c r="L345" s="40"/>
      <c r="M345" s="40"/>
      <c r="N345" s="40"/>
      <c r="O345" s="40"/>
      <c r="P345" s="40"/>
      <c r="Q345" s="40"/>
      <c r="R345" s="40"/>
      <c r="S345" s="40"/>
      <c r="T345" s="40"/>
      <c r="U345" s="40"/>
      <c r="V345" s="40"/>
      <c r="W345" s="40"/>
      <c r="X345" s="40"/>
      <c r="Y345" s="40"/>
      <c r="Z345" s="40"/>
      <c r="AA345" s="40"/>
      <c r="AB345" s="40"/>
      <c r="AC345" s="40"/>
      <c r="AD345" s="40"/>
      <c r="AE345" s="40"/>
      <c r="AF345" s="40"/>
      <c r="AG345" s="40"/>
      <c r="AH345" s="40"/>
      <c r="AI345" s="40"/>
      <c r="AJ345" s="40"/>
      <c r="AK345" s="40"/>
      <c r="AL345" s="40"/>
      <c r="AM345" s="40"/>
      <c r="AN345" s="40"/>
      <c r="AO345" s="40"/>
      <c r="AP345" s="40"/>
      <c r="AQ345" s="40"/>
      <c r="AR345" s="40"/>
      <c r="AS345" s="40"/>
    </row>
    <row r="346" spans="1:45" x14ac:dyDescent="0.35">
      <c r="A346" s="40"/>
      <c r="B346" s="40"/>
      <c r="C346" s="40"/>
      <c r="D346" s="40"/>
      <c r="E346" s="40"/>
      <c r="F346" s="40"/>
      <c r="G346" s="40"/>
      <c r="H346" s="40"/>
      <c r="I346" s="40"/>
      <c r="J346" s="40"/>
      <c r="K346" s="40"/>
      <c r="L346" s="40"/>
      <c r="M346" s="40"/>
      <c r="N346" s="40"/>
      <c r="O346" s="40"/>
      <c r="P346" s="40"/>
      <c r="Q346" s="40"/>
      <c r="R346" s="40"/>
      <c r="S346" s="40"/>
      <c r="T346" s="40"/>
      <c r="U346" s="40"/>
      <c r="V346" s="40"/>
      <c r="W346" s="40"/>
      <c r="X346" s="40"/>
      <c r="Y346" s="40"/>
      <c r="Z346" s="40"/>
      <c r="AA346" s="40"/>
      <c r="AB346" s="40"/>
      <c r="AC346" s="40"/>
      <c r="AD346" s="40"/>
      <c r="AE346" s="40"/>
      <c r="AF346" s="40"/>
      <c r="AG346" s="40"/>
      <c r="AH346" s="40"/>
      <c r="AI346" s="40"/>
      <c r="AJ346" s="40"/>
      <c r="AK346" s="40"/>
      <c r="AL346" s="40"/>
      <c r="AM346" s="40"/>
      <c r="AN346" s="40"/>
      <c r="AO346" s="40"/>
      <c r="AP346" s="40"/>
      <c r="AQ346" s="40"/>
      <c r="AR346" s="40"/>
      <c r="AS346" s="40"/>
    </row>
    <row r="347" spans="1:45" x14ac:dyDescent="0.35">
      <c r="A347" s="40"/>
      <c r="B347" s="40"/>
      <c r="C347" s="40"/>
      <c r="D347" s="40"/>
      <c r="E347" s="40"/>
      <c r="F347" s="40"/>
      <c r="G347" s="40"/>
      <c r="H347" s="40"/>
      <c r="I347" s="40"/>
      <c r="J347" s="40"/>
      <c r="K347" s="40"/>
      <c r="L347" s="40"/>
      <c r="M347" s="40"/>
      <c r="N347" s="40"/>
      <c r="O347" s="40"/>
      <c r="P347" s="40"/>
      <c r="Q347" s="40"/>
      <c r="R347" s="40"/>
      <c r="S347" s="40"/>
      <c r="T347" s="40"/>
      <c r="U347" s="40"/>
      <c r="V347" s="40"/>
      <c r="W347" s="40"/>
      <c r="X347" s="40"/>
      <c r="Y347" s="40"/>
      <c r="Z347" s="40"/>
      <c r="AA347" s="40"/>
      <c r="AB347" s="40"/>
      <c r="AC347" s="40"/>
      <c r="AD347" s="40"/>
      <c r="AE347" s="40"/>
      <c r="AF347" s="40"/>
      <c r="AG347" s="40"/>
      <c r="AH347" s="40"/>
      <c r="AI347" s="40"/>
      <c r="AJ347" s="40"/>
      <c r="AK347" s="40"/>
      <c r="AL347" s="40"/>
      <c r="AM347" s="40"/>
      <c r="AN347" s="40"/>
      <c r="AO347" s="40"/>
      <c r="AP347" s="40"/>
      <c r="AQ347" s="40"/>
      <c r="AR347" s="40"/>
      <c r="AS347" s="40"/>
    </row>
    <row r="348" spans="1:45" x14ac:dyDescent="0.35">
      <c r="A348" s="40"/>
      <c r="B348" s="40"/>
      <c r="C348" s="40"/>
      <c r="D348" s="40"/>
      <c r="E348" s="40"/>
      <c r="F348" s="40"/>
      <c r="G348" s="40"/>
      <c r="H348" s="40"/>
      <c r="I348" s="40"/>
      <c r="J348" s="40"/>
      <c r="K348" s="40"/>
      <c r="L348" s="40"/>
      <c r="M348" s="40"/>
      <c r="N348" s="40"/>
      <c r="O348" s="40"/>
      <c r="P348" s="40"/>
      <c r="Q348" s="40"/>
      <c r="R348" s="40"/>
      <c r="S348" s="40"/>
      <c r="T348" s="40"/>
      <c r="U348" s="40"/>
      <c r="V348" s="40"/>
      <c r="W348" s="40"/>
      <c r="X348" s="40"/>
      <c r="Y348" s="40"/>
      <c r="Z348" s="40"/>
      <c r="AA348" s="40"/>
      <c r="AB348" s="40"/>
      <c r="AC348" s="40"/>
      <c r="AD348" s="40"/>
      <c r="AE348" s="40"/>
      <c r="AF348" s="40"/>
      <c r="AG348" s="40"/>
      <c r="AH348" s="40"/>
      <c r="AI348" s="40"/>
      <c r="AJ348" s="40"/>
      <c r="AK348" s="40"/>
      <c r="AL348" s="40"/>
      <c r="AM348" s="40"/>
      <c r="AN348" s="40"/>
      <c r="AO348" s="40"/>
      <c r="AP348" s="40"/>
      <c r="AQ348" s="40"/>
      <c r="AR348" s="40"/>
      <c r="AS348" s="40"/>
    </row>
    <row r="349" spans="1:45" x14ac:dyDescent="0.35">
      <c r="A349" s="40"/>
      <c r="B349" s="40"/>
      <c r="C349" s="40"/>
      <c r="D349" s="40"/>
      <c r="E349" s="40"/>
      <c r="F349" s="40"/>
      <c r="G349" s="40"/>
      <c r="H349" s="40"/>
      <c r="I349" s="40"/>
      <c r="J349" s="40"/>
      <c r="K349" s="40"/>
      <c r="L349" s="40"/>
      <c r="M349" s="40"/>
      <c r="N349" s="40"/>
      <c r="O349" s="40"/>
      <c r="P349" s="40"/>
      <c r="Q349" s="40"/>
      <c r="R349" s="40"/>
      <c r="S349" s="40"/>
      <c r="T349" s="40"/>
      <c r="U349" s="40"/>
      <c r="V349" s="40"/>
      <c r="W349" s="40"/>
      <c r="X349" s="40"/>
      <c r="Y349" s="40"/>
      <c r="Z349" s="40"/>
      <c r="AA349" s="40"/>
      <c r="AB349" s="40"/>
      <c r="AC349" s="40"/>
      <c r="AD349" s="40"/>
      <c r="AE349" s="40"/>
      <c r="AF349" s="40"/>
      <c r="AG349" s="40"/>
      <c r="AH349" s="40"/>
      <c r="AI349" s="40"/>
      <c r="AJ349" s="40"/>
      <c r="AK349" s="40"/>
      <c r="AL349" s="40"/>
      <c r="AM349" s="40"/>
      <c r="AN349" s="40"/>
      <c r="AO349" s="40"/>
      <c r="AP349" s="40"/>
      <c r="AQ349" s="40"/>
      <c r="AR349" s="40"/>
      <c r="AS349" s="40"/>
    </row>
    <row r="350" spans="1:45" x14ac:dyDescent="0.35">
      <c r="A350" s="40"/>
      <c r="B350" s="40"/>
      <c r="C350" s="40"/>
      <c r="D350" s="40"/>
      <c r="E350" s="40"/>
      <c r="F350" s="40"/>
      <c r="G350" s="40"/>
      <c r="H350" s="40"/>
      <c r="I350" s="40"/>
      <c r="J350" s="40"/>
      <c r="K350" s="40"/>
      <c r="L350" s="40"/>
      <c r="M350" s="40"/>
      <c r="N350" s="40"/>
      <c r="O350" s="40"/>
      <c r="P350" s="40"/>
      <c r="Q350" s="40"/>
      <c r="R350" s="40"/>
      <c r="S350" s="40"/>
      <c r="T350" s="40"/>
      <c r="U350" s="40"/>
      <c r="V350" s="40"/>
      <c r="W350" s="40"/>
      <c r="X350" s="40"/>
      <c r="Y350" s="40"/>
      <c r="Z350" s="40"/>
      <c r="AA350" s="40"/>
      <c r="AB350" s="40"/>
      <c r="AC350" s="40"/>
      <c r="AD350" s="40"/>
      <c r="AE350" s="40"/>
      <c r="AF350" s="40"/>
      <c r="AG350" s="40"/>
      <c r="AH350" s="40"/>
      <c r="AI350" s="40"/>
      <c r="AJ350" s="40"/>
      <c r="AK350" s="40"/>
      <c r="AL350" s="40"/>
      <c r="AM350" s="40"/>
      <c r="AN350" s="40"/>
      <c r="AO350" s="40"/>
      <c r="AP350" s="40"/>
      <c r="AQ350" s="40"/>
      <c r="AR350" s="40"/>
      <c r="AS350" s="40"/>
    </row>
    <row r="351" spans="1:45" x14ac:dyDescent="0.35">
      <c r="A351" s="40"/>
      <c r="B351" s="40"/>
      <c r="C351" s="40"/>
      <c r="D351" s="40"/>
      <c r="E351" s="40"/>
      <c r="F351" s="40"/>
      <c r="G351" s="40"/>
      <c r="H351" s="40"/>
      <c r="I351" s="40"/>
      <c r="J351" s="40"/>
      <c r="K351" s="40"/>
      <c r="L351" s="40"/>
      <c r="M351" s="40"/>
      <c r="N351" s="40"/>
      <c r="O351" s="40"/>
      <c r="P351" s="40"/>
      <c r="Q351" s="40"/>
      <c r="R351" s="40"/>
      <c r="S351" s="40"/>
      <c r="T351" s="40"/>
      <c r="U351" s="40"/>
      <c r="V351" s="40"/>
      <c r="W351" s="40"/>
      <c r="X351" s="40"/>
      <c r="Y351" s="40"/>
      <c r="Z351" s="40"/>
      <c r="AA351" s="40"/>
      <c r="AB351" s="40"/>
      <c r="AC351" s="40"/>
      <c r="AD351" s="40"/>
      <c r="AE351" s="40"/>
      <c r="AF351" s="40"/>
      <c r="AG351" s="40"/>
      <c r="AH351" s="40"/>
      <c r="AI351" s="40"/>
      <c r="AJ351" s="40"/>
      <c r="AK351" s="40"/>
      <c r="AL351" s="40"/>
      <c r="AM351" s="40"/>
      <c r="AN351" s="40"/>
      <c r="AO351" s="40"/>
      <c r="AP351" s="40"/>
      <c r="AQ351" s="40"/>
      <c r="AR351" s="40"/>
      <c r="AS351" s="40"/>
    </row>
    <row r="352" spans="1:45" x14ac:dyDescent="0.35">
      <c r="A352" s="40"/>
      <c r="B352" s="40"/>
      <c r="C352" s="40"/>
      <c r="D352" s="40"/>
      <c r="E352" s="40"/>
      <c r="F352" s="40"/>
      <c r="G352" s="40"/>
      <c r="H352" s="40"/>
      <c r="I352" s="40"/>
      <c r="J352" s="40"/>
      <c r="K352" s="40"/>
      <c r="L352" s="40"/>
      <c r="M352" s="40"/>
      <c r="N352" s="40"/>
      <c r="O352" s="40"/>
      <c r="P352" s="40"/>
      <c r="Q352" s="40"/>
      <c r="R352" s="40"/>
      <c r="S352" s="40"/>
      <c r="T352" s="40"/>
      <c r="U352" s="40"/>
      <c r="V352" s="40"/>
      <c r="W352" s="40"/>
      <c r="X352" s="40"/>
      <c r="Y352" s="40"/>
      <c r="Z352" s="40"/>
      <c r="AA352" s="40"/>
      <c r="AB352" s="40"/>
      <c r="AC352" s="40"/>
      <c r="AD352" s="40"/>
      <c r="AE352" s="40"/>
      <c r="AF352" s="40"/>
      <c r="AG352" s="40"/>
      <c r="AH352" s="40"/>
      <c r="AI352" s="40"/>
      <c r="AJ352" s="40"/>
      <c r="AK352" s="40"/>
      <c r="AL352" s="40"/>
      <c r="AM352" s="40"/>
      <c r="AN352" s="40"/>
      <c r="AO352" s="40"/>
      <c r="AP352" s="40"/>
      <c r="AQ352" s="40"/>
      <c r="AR352" s="40"/>
      <c r="AS352" s="40"/>
    </row>
    <row r="353" spans="1:45" x14ac:dyDescent="0.35">
      <c r="A353" s="40"/>
      <c r="B353" s="40"/>
      <c r="C353" s="40"/>
      <c r="D353" s="40"/>
      <c r="E353" s="40"/>
      <c r="F353" s="40"/>
      <c r="G353" s="40"/>
      <c r="H353" s="40"/>
      <c r="I353" s="40"/>
      <c r="J353" s="40"/>
      <c r="K353" s="40"/>
      <c r="L353" s="40"/>
      <c r="M353" s="40"/>
      <c r="N353" s="40"/>
      <c r="O353" s="40"/>
      <c r="P353" s="40"/>
      <c r="Q353" s="40"/>
      <c r="R353" s="40"/>
      <c r="S353" s="40"/>
      <c r="T353" s="40"/>
      <c r="U353" s="40"/>
      <c r="V353" s="40"/>
      <c r="W353" s="40"/>
      <c r="X353" s="40"/>
      <c r="Y353" s="40"/>
      <c r="Z353" s="40"/>
      <c r="AA353" s="40"/>
      <c r="AB353" s="40"/>
      <c r="AC353" s="40"/>
      <c r="AD353" s="40"/>
      <c r="AE353" s="40"/>
      <c r="AF353" s="40"/>
      <c r="AG353" s="40"/>
      <c r="AH353" s="40"/>
      <c r="AI353" s="40"/>
      <c r="AJ353" s="40"/>
      <c r="AK353" s="40"/>
      <c r="AL353" s="40"/>
      <c r="AM353" s="40"/>
      <c r="AN353" s="40"/>
      <c r="AO353" s="40"/>
      <c r="AP353" s="40"/>
      <c r="AQ353" s="40"/>
      <c r="AR353" s="40"/>
      <c r="AS353" s="40"/>
    </row>
    <row r="354" spans="1:45" x14ac:dyDescent="0.35">
      <c r="A354" s="40"/>
      <c r="B354" s="40"/>
      <c r="C354" s="40"/>
      <c r="D354" s="40"/>
      <c r="E354" s="40"/>
      <c r="F354" s="40"/>
      <c r="G354" s="40"/>
      <c r="H354" s="40"/>
      <c r="I354" s="40"/>
      <c r="J354" s="40"/>
      <c r="K354" s="40"/>
      <c r="L354" s="40"/>
      <c r="M354" s="40"/>
      <c r="N354" s="40"/>
      <c r="O354" s="40"/>
      <c r="P354" s="40"/>
      <c r="Q354" s="40"/>
      <c r="R354" s="40"/>
      <c r="S354" s="40"/>
      <c r="T354" s="40"/>
      <c r="U354" s="40"/>
      <c r="V354" s="40"/>
      <c r="W354" s="40"/>
      <c r="X354" s="40"/>
      <c r="Y354" s="40"/>
      <c r="Z354" s="40"/>
      <c r="AA354" s="40"/>
      <c r="AB354" s="40"/>
      <c r="AC354" s="40"/>
      <c r="AD354" s="40"/>
      <c r="AE354" s="40"/>
      <c r="AF354" s="40"/>
      <c r="AG354" s="40"/>
      <c r="AH354" s="40"/>
      <c r="AI354" s="40"/>
      <c r="AJ354" s="40"/>
      <c r="AK354" s="40"/>
      <c r="AL354" s="40"/>
      <c r="AM354" s="40"/>
      <c r="AN354" s="40"/>
      <c r="AO354" s="40"/>
      <c r="AP354" s="40"/>
      <c r="AQ354" s="40"/>
      <c r="AR354" s="40"/>
      <c r="AS354" s="40"/>
    </row>
    <row r="355" spans="1:45" x14ac:dyDescent="0.35">
      <c r="A355" s="40"/>
      <c r="B355" s="40"/>
      <c r="C355" s="40"/>
      <c r="D355" s="40"/>
      <c r="E355" s="40"/>
      <c r="F355" s="40"/>
      <c r="G355" s="40"/>
      <c r="H355" s="40"/>
      <c r="I355" s="40"/>
      <c r="J355" s="40"/>
      <c r="K355" s="40"/>
      <c r="L355" s="40"/>
      <c r="M355" s="40"/>
      <c r="N355" s="40"/>
      <c r="O355" s="40"/>
      <c r="P355" s="40"/>
      <c r="Q355" s="40"/>
      <c r="R355" s="40"/>
      <c r="S355" s="40"/>
      <c r="T355" s="40"/>
      <c r="U355" s="40"/>
      <c r="V355" s="40"/>
      <c r="W355" s="40"/>
      <c r="X355" s="40"/>
      <c r="Y355" s="40"/>
      <c r="Z355" s="40"/>
      <c r="AA355" s="40"/>
      <c r="AB355" s="40"/>
      <c r="AC355" s="40"/>
      <c r="AD355" s="40"/>
      <c r="AE355" s="40"/>
      <c r="AF355" s="40"/>
      <c r="AG355" s="40"/>
      <c r="AH355" s="40"/>
      <c r="AI355" s="40"/>
      <c r="AJ355" s="40"/>
      <c r="AK355" s="40"/>
      <c r="AL355" s="40"/>
      <c r="AM355" s="40"/>
      <c r="AN355" s="40"/>
      <c r="AO355" s="40"/>
      <c r="AP355" s="40"/>
      <c r="AQ355" s="40"/>
      <c r="AR355" s="40"/>
      <c r="AS355" s="40"/>
    </row>
    <row r="356" spans="1:45" x14ac:dyDescent="0.35">
      <c r="A356" s="40"/>
      <c r="B356" s="40"/>
      <c r="C356" s="40"/>
      <c r="D356" s="40"/>
      <c r="E356" s="40"/>
      <c r="F356" s="40"/>
      <c r="G356" s="40"/>
      <c r="H356" s="40"/>
      <c r="I356" s="40"/>
      <c r="J356" s="40"/>
      <c r="K356" s="40"/>
      <c r="L356" s="40"/>
      <c r="M356" s="40"/>
      <c r="N356" s="40"/>
      <c r="O356" s="40"/>
      <c r="P356" s="40"/>
      <c r="Q356" s="40"/>
      <c r="R356" s="40"/>
      <c r="S356" s="40"/>
      <c r="T356" s="40"/>
      <c r="U356" s="40"/>
      <c r="V356" s="40"/>
      <c r="W356" s="40"/>
      <c r="X356" s="40"/>
      <c r="Y356" s="40"/>
      <c r="Z356" s="40"/>
      <c r="AA356" s="40"/>
      <c r="AB356" s="40"/>
      <c r="AC356" s="40"/>
      <c r="AD356" s="40"/>
      <c r="AE356" s="40"/>
      <c r="AF356" s="40"/>
      <c r="AG356" s="40"/>
      <c r="AH356" s="40"/>
      <c r="AI356" s="40"/>
      <c r="AJ356" s="40"/>
      <c r="AK356" s="40"/>
      <c r="AL356" s="40"/>
      <c r="AM356" s="40"/>
      <c r="AN356" s="40"/>
      <c r="AO356" s="40"/>
      <c r="AP356" s="40"/>
      <c r="AQ356" s="40"/>
      <c r="AR356" s="40"/>
      <c r="AS356" s="40"/>
    </row>
    <row r="357" spans="1:45" x14ac:dyDescent="0.35">
      <c r="A357" s="40"/>
      <c r="B357" s="40"/>
      <c r="C357" s="40"/>
      <c r="D357" s="40"/>
      <c r="E357" s="40"/>
      <c r="F357" s="40"/>
      <c r="G357" s="40"/>
      <c r="H357" s="40"/>
      <c r="I357" s="40"/>
      <c r="J357" s="40"/>
      <c r="K357" s="40"/>
      <c r="L357" s="40"/>
      <c r="M357" s="40"/>
      <c r="N357" s="40"/>
      <c r="O357" s="40"/>
      <c r="P357" s="40"/>
      <c r="Q357" s="40"/>
      <c r="R357" s="40"/>
      <c r="S357" s="40"/>
      <c r="T357" s="40"/>
      <c r="U357" s="40"/>
      <c r="V357" s="40"/>
      <c r="W357" s="40"/>
      <c r="X357" s="40"/>
      <c r="Y357" s="40"/>
      <c r="Z357" s="40"/>
      <c r="AA357" s="40"/>
      <c r="AB357" s="40"/>
      <c r="AC357" s="40"/>
      <c r="AD357" s="40"/>
      <c r="AE357" s="40"/>
      <c r="AF357" s="40"/>
      <c r="AG357" s="40"/>
      <c r="AH357" s="40"/>
      <c r="AI357" s="40"/>
      <c r="AJ357" s="40"/>
      <c r="AK357" s="40"/>
      <c r="AL357" s="40"/>
      <c r="AM357" s="40"/>
      <c r="AN357" s="40"/>
      <c r="AO357" s="40"/>
      <c r="AP357" s="40"/>
      <c r="AQ357" s="40"/>
      <c r="AR357" s="40"/>
      <c r="AS357" s="40"/>
    </row>
    <row r="358" spans="1:45" x14ac:dyDescent="0.35">
      <c r="A358" s="40"/>
      <c r="B358" s="40"/>
      <c r="C358" s="40"/>
      <c r="D358" s="40"/>
      <c r="E358" s="40"/>
      <c r="F358" s="40"/>
      <c r="G358" s="40"/>
      <c r="H358" s="40"/>
      <c r="I358" s="40"/>
      <c r="J358" s="40"/>
      <c r="K358" s="40"/>
      <c r="L358" s="40"/>
      <c r="M358" s="40"/>
      <c r="N358" s="40"/>
      <c r="O358" s="40"/>
      <c r="P358" s="40"/>
      <c r="Q358" s="40"/>
      <c r="R358" s="40"/>
      <c r="S358" s="40"/>
      <c r="T358" s="40"/>
      <c r="U358" s="40"/>
      <c r="V358" s="40"/>
      <c r="W358" s="40"/>
      <c r="X358" s="40"/>
      <c r="Y358" s="40"/>
      <c r="Z358" s="40"/>
      <c r="AA358" s="40"/>
      <c r="AB358" s="40"/>
      <c r="AC358" s="40"/>
      <c r="AD358" s="40"/>
      <c r="AE358" s="40"/>
      <c r="AF358" s="40"/>
      <c r="AG358" s="40"/>
      <c r="AH358" s="40"/>
      <c r="AI358" s="40"/>
      <c r="AJ358" s="40"/>
      <c r="AK358" s="40"/>
      <c r="AL358" s="40"/>
      <c r="AM358" s="40"/>
      <c r="AN358" s="40"/>
      <c r="AO358" s="40"/>
      <c r="AP358" s="40"/>
      <c r="AQ358" s="40"/>
      <c r="AR358" s="40"/>
      <c r="AS358" s="40"/>
    </row>
    <row r="359" spans="1:45" x14ac:dyDescent="0.35">
      <c r="A359" s="40"/>
      <c r="B359" s="40"/>
      <c r="C359" s="40"/>
      <c r="D359" s="40"/>
      <c r="E359" s="40"/>
      <c r="F359" s="40"/>
      <c r="G359" s="40"/>
      <c r="H359" s="40"/>
      <c r="I359" s="40"/>
      <c r="J359" s="40"/>
      <c r="K359" s="40"/>
      <c r="L359" s="40"/>
      <c r="M359" s="40"/>
      <c r="N359" s="40"/>
      <c r="O359" s="40"/>
      <c r="P359" s="40"/>
      <c r="Q359" s="40"/>
      <c r="R359" s="40"/>
      <c r="S359" s="40"/>
      <c r="T359" s="40"/>
      <c r="U359" s="40"/>
      <c r="V359" s="40"/>
      <c r="W359" s="40"/>
      <c r="X359" s="40"/>
      <c r="Y359" s="40"/>
      <c r="Z359" s="40"/>
      <c r="AA359" s="40"/>
      <c r="AB359" s="40"/>
      <c r="AC359" s="40"/>
      <c r="AD359" s="40"/>
      <c r="AE359" s="40"/>
      <c r="AF359" s="40"/>
      <c r="AG359" s="40"/>
      <c r="AH359" s="40"/>
      <c r="AI359" s="40"/>
      <c r="AJ359" s="40"/>
      <c r="AK359" s="40"/>
      <c r="AL359" s="40"/>
      <c r="AM359" s="40"/>
      <c r="AN359" s="40"/>
      <c r="AO359" s="40"/>
      <c r="AP359" s="40"/>
      <c r="AQ359" s="40"/>
      <c r="AR359" s="40"/>
      <c r="AS359" s="40"/>
    </row>
    <row r="360" spans="1:45" x14ac:dyDescent="0.35">
      <c r="A360" s="40"/>
      <c r="B360" s="40"/>
      <c r="C360" s="40"/>
      <c r="D360" s="40"/>
      <c r="E360" s="40"/>
      <c r="F360" s="40"/>
      <c r="G360" s="40"/>
      <c r="H360" s="40"/>
      <c r="I360" s="40"/>
      <c r="J360" s="40"/>
      <c r="K360" s="40"/>
      <c r="L360" s="40"/>
      <c r="M360" s="40"/>
      <c r="N360" s="40"/>
      <c r="O360" s="40"/>
      <c r="P360" s="40"/>
      <c r="Q360" s="40"/>
      <c r="R360" s="40"/>
      <c r="S360" s="40"/>
      <c r="T360" s="40"/>
      <c r="U360" s="40"/>
      <c r="V360" s="40"/>
      <c r="W360" s="40"/>
      <c r="X360" s="40"/>
      <c r="Y360" s="40"/>
      <c r="Z360" s="40"/>
      <c r="AA360" s="40"/>
      <c r="AB360" s="40"/>
      <c r="AC360" s="40"/>
      <c r="AD360" s="40"/>
      <c r="AE360" s="40"/>
      <c r="AF360" s="40"/>
      <c r="AG360" s="40"/>
      <c r="AH360" s="40"/>
      <c r="AI360" s="40"/>
      <c r="AJ360" s="40"/>
      <c r="AK360" s="40"/>
      <c r="AL360" s="40"/>
      <c r="AM360" s="40"/>
      <c r="AN360" s="40"/>
      <c r="AO360" s="40"/>
      <c r="AP360" s="40"/>
      <c r="AQ360" s="40"/>
      <c r="AR360" s="40"/>
      <c r="AS360" s="40"/>
    </row>
    <row r="361" spans="1:45" x14ac:dyDescent="0.35">
      <c r="A361" s="40"/>
      <c r="B361" s="40"/>
      <c r="C361" s="40"/>
      <c r="D361" s="40"/>
      <c r="E361" s="40"/>
      <c r="F361" s="40"/>
      <c r="G361" s="40"/>
      <c r="H361" s="40"/>
      <c r="I361" s="40"/>
      <c r="J361" s="40"/>
      <c r="K361" s="40"/>
      <c r="L361" s="40"/>
      <c r="M361" s="40"/>
      <c r="N361" s="40"/>
      <c r="O361" s="40"/>
      <c r="P361" s="40"/>
      <c r="Q361" s="40"/>
      <c r="R361" s="40"/>
      <c r="S361" s="40"/>
      <c r="T361" s="40"/>
      <c r="U361" s="40"/>
      <c r="V361" s="40"/>
      <c r="W361" s="40"/>
      <c r="X361" s="40"/>
      <c r="Y361" s="40"/>
      <c r="Z361" s="40"/>
      <c r="AA361" s="40"/>
      <c r="AB361" s="40"/>
      <c r="AC361" s="40"/>
      <c r="AD361" s="40"/>
      <c r="AE361" s="40"/>
      <c r="AF361" s="40"/>
      <c r="AG361" s="40"/>
      <c r="AH361" s="40"/>
      <c r="AI361" s="40"/>
      <c r="AJ361" s="40"/>
      <c r="AK361" s="40"/>
      <c r="AL361" s="40"/>
      <c r="AM361" s="40"/>
      <c r="AN361" s="40"/>
      <c r="AO361" s="40"/>
      <c r="AP361" s="40"/>
      <c r="AQ361" s="40"/>
      <c r="AR361" s="40"/>
      <c r="AS361" s="40"/>
    </row>
    <row r="362" spans="1:45" x14ac:dyDescent="0.35">
      <c r="A362" s="40"/>
      <c r="B362" s="40"/>
      <c r="C362" s="40"/>
      <c r="D362" s="40"/>
      <c r="E362" s="40"/>
      <c r="F362" s="40"/>
      <c r="G362" s="40"/>
      <c r="H362" s="40"/>
      <c r="I362" s="40"/>
      <c r="J362" s="40"/>
      <c r="K362" s="40"/>
      <c r="L362" s="40"/>
      <c r="M362" s="40"/>
      <c r="N362" s="40"/>
      <c r="O362" s="40"/>
      <c r="P362" s="40"/>
      <c r="Q362" s="40"/>
      <c r="R362" s="40"/>
      <c r="S362" s="40"/>
      <c r="T362" s="40"/>
      <c r="U362" s="40"/>
      <c r="V362" s="40"/>
      <c r="W362" s="40"/>
      <c r="X362" s="40"/>
      <c r="Y362" s="40"/>
      <c r="Z362" s="40"/>
      <c r="AA362" s="40"/>
      <c r="AB362" s="40"/>
      <c r="AC362" s="40"/>
      <c r="AD362" s="40"/>
      <c r="AE362" s="40"/>
      <c r="AF362" s="40"/>
      <c r="AG362" s="40"/>
      <c r="AH362" s="40"/>
      <c r="AI362" s="40"/>
      <c r="AJ362" s="40"/>
      <c r="AK362" s="40"/>
      <c r="AL362" s="40"/>
      <c r="AM362" s="40"/>
      <c r="AN362" s="40"/>
      <c r="AO362" s="40"/>
      <c r="AP362" s="40"/>
      <c r="AQ362" s="40"/>
      <c r="AR362" s="40"/>
      <c r="AS362" s="40"/>
    </row>
    <row r="363" spans="1:45" x14ac:dyDescent="0.35">
      <c r="A363" s="40"/>
      <c r="B363" s="40"/>
      <c r="C363" s="40"/>
      <c r="D363" s="40"/>
      <c r="E363" s="40"/>
      <c r="F363" s="40"/>
      <c r="G363" s="40"/>
      <c r="H363" s="40"/>
      <c r="I363" s="40"/>
      <c r="J363" s="40"/>
      <c r="K363" s="40"/>
      <c r="L363" s="40"/>
      <c r="M363" s="40"/>
      <c r="N363" s="40"/>
      <c r="O363" s="40"/>
      <c r="P363" s="40"/>
      <c r="Q363" s="40"/>
      <c r="R363" s="40"/>
      <c r="S363" s="40"/>
      <c r="T363" s="40"/>
      <c r="U363" s="40"/>
      <c r="V363" s="40"/>
      <c r="W363" s="40"/>
      <c r="X363" s="40"/>
      <c r="Y363" s="40"/>
      <c r="Z363" s="40"/>
      <c r="AA363" s="40"/>
      <c r="AB363" s="40"/>
      <c r="AC363" s="40"/>
      <c r="AD363" s="40"/>
      <c r="AE363" s="40"/>
      <c r="AF363" s="40"/>
      <c r="AG363" s="40"/>
      <c r="AH363" s="40"/>
      <c r="AI363" s="40"/>
      <c r="AJ363" s="40"/>
      <c r="AK363" s="40"/>
      <c r="AL363" s="40"/>
      <c r="AM363" s="40"/>
      <c r="AN363" s="40"/>
      <c r="AO363" s="40"/>
      <c r="AP363" s="40"/>
      <c r="AQ363" s="40"/>
      <c r="AR363" s="40"/>
      <c r="AS363" s="40"/>
    </row>
    <row r="364" spans="1:45" x14ac:dyDescent="0.35">
      <c r="A364" s="40"/>
      <c r="B364" s="40"/>
      <c r="C364" s="40"/>
      <c r="D364" s="40"/>
      <c r="E364" s="40"/>
      <c r="F364" s="40"/>
      <c r="G364" s="40"/>
      <c r="H364" s="40"/>
      <c r="I364" s="40"/>
      <c r="J364" s="40"/>
      <c r="K364" s="40"/>
      <c r="L364" s="40"/>
      <c r="M364" s="40"/>
      <c r="N364" s="40"/>
      <c r="O364" s="40"/>
      <c r="P364" s="40"/>
      <c r="Q364" s="40"/>
      <c r="R364" s="40"/>
      <c r="S364" s="40"/>
      <c r="T364" s="40"/>
      <c r="U364" s="40"/>
      <c r="V364" s="40"/>
      <c r="W364" s="40"/>
      <c r="X364" s="40"/>
      <c r="Y364" s="40"/>
      <c r="Z364" s="40"/>
      <c r="AA364" s="40"/>
      <c r="AB364" s="40"/>
      <c r="AC364" s="40"/>
      <c r="AD364" s="40"/>
      <c r="AE364" s="40"/>
      <c r="AF364" s="40"/>
      <c r="AG364" s="40"/>
      <c r="AH364" s="40"/>
      <c r="AI364" s="40"/>
      <c r="AJ364" s="40"/>
      <c r="AK364" s="40"/>
      <c r="AL364" s="40"/>
      <c r="AM364" s="40"/>
      <c r="AN364" s="40"/>
      <c r="AO364" s="40"/>
      <c r="AP364" s="40"/>
      <c r="AQ364" s="40"/>
      <c r="AR364" s="40"/>
      <c r="AS364" s="40"/>
    </row>
    <row r="365" spans="1:45" x14ac:dyDescent="0.35">
      <c r="A365" s="40"/>
      <c r="B365" s="40"/>
      <c r="C365" s="40"/>
      <c r="D365" s="40"/>
      <c r="E365" s="40"/>
      <c r="F365" s="40"/>
      <c r="G365" s="40"/>
      <c r="H365" s="40"/>
      <c r="I365" s="40"/>
      <c r="J365" s="40"/>
      <c r="K365" s="40"/>
      <c r="L365" s="40"/>
      <c r="M365" s="40"/>
      <c r="N365" s="40"/>
      <c r="O365" s="40"/>
      <c r="P365" s="40"/>
      <c r="Q365" s="40"/>
      <c r="R365" s="40"/>
      <c r="S365" s="40"/>
      <c r="T365" s="40"/>
      <c r="U365" s="40"/>
      <c r="V365" s="40"/>
      <c r="W365" s="40"/>
      <c r="X365" s="40"/>
      <c r="Y365" s="40"/>
      <c r="Z365" s="40"/>
      <c r="AA365" s="40"/>
      <c r="AB365" s="40"/>
      <c r="AC365" s="40"/>
      <c r="AD365" s="40"/>
      <c r="AE365" s="40"/>
      <c r="AF365" s="40"/>
      <c r="AG365" s="40"/>
      <c r="AH365" s="40"/>
      <c r="AI365" s="40"/>
      <c r="AJ365" s="40"/>
      <c r="AK365" s="40"/>
      <c r="AL365" s="40"/>
      <c r="AM365" s="40"/>
      <c r="AN365" s="40"/>
      <c r="AO365" s="40"/>
      <c r="AP365" s="40"/>
      <c r="AQ365" s="40"/>
      <c r="AR365" s="40"/>
      <c r="AS365" s="40"/>
    </row>
    <row r="366" spans="1:45" x14ac:dyDescent="0.35">
      <c r="A366" s="40"/>
      <c r="B366" s="40"/>
      <c r="C366" s="40"/>
      <c r="D366" s="40"/>
      <c r="E366" s="40"/>
      <c r="F366" s="40"/>
      <c r="G366" s="40"/>
      <c r="H366" s="40"/>
      <c r="I366" s="40"/>
      <c r="J366" s="40"/>
      <c r="K366" s="40"/>
      <c r="L366" s="40"/>
      <c r="M366" s="40"/>
      <c r="N366" s="40"/>
      <c r="O366" s="40"/>
      <c r="P366" s="40"/>
      <c r="Q366" s="40"/>
      <c r="R366" s="40"/>
      <c r="S366" s="40"/>
      <c r="T366" s="40"/>
      <c r="U366" s="40"/>
      <c r="V366" s="40"/>
      <c r="W366" s="40"/>
      <c r="X366" s="40"/>
      <c r="Y366" s="40"/>
      <c r="Z366" s="40"/>
      <c r="AA366" s="40"/>
      <c r="AB366" s="40"/>
      <c r="AC366" s="40"/>
      <c r="AD366" s="40"/>
      <c r="AE366" s="40"/>
      <c r="AF366" s="40"/>
      <c r="AG366" s="40"/>
      <c r="AH366" s="40"/>
      <c r="AI366" s="40"/>
      <c r="AJ366" s="40"/>
      <c r="AK366" s="40"/>
      <c r="AL366" s="40"/>
      <c r="AM366" s="40"/>
      <c r="AN366" s="40"/>
      <c r="AO366" s="40"/>
      <c r="AP366" s="40"/>
      <c r="AQ366" s="40"/>
      <c r="AR366" s="40"/>
      <c r="AS366" s="40"/>
    </row>
    <row r="367" spans="1:45" x14ac:dyDescent="0.35">
      <c r="A367" s="40"/>
      <c r="B367" s="40"/>
      <c r="C367" s="40"/>
      <c r="D367" s="40"/>
      <c r="E367" s="40"/>
      <c r="F367" s="40"/>
      <c r="G367" s="40"/>
      <c r="H367" s="40"/>
      <c r="I367" s="40"/>
      <c r="J367" s="40"/>
      <c r="K367" s="40"/>
      <c r="L367" s="40"/>
      <c r="M367" s="40"/>
      <c r="N367" s="40"/>
      <c r="O367" s="40"/>
      <c r="P367" s="40"/>
      <c r="Q367" s="40"/>
      <c r="R367" s="40"/>
      <c r="S367" s="40"/>
      <c r="T367" s="40"/>
      <c r="U367" s="40"/>
      <c r="V367" s="40"/>
      <c r="W367" s="40"/>
      <c r="X367" s="40"/>
      <c r="Y367" s="40"/>
      <c r="Z367" s="40"/>
      <c r="AA367" s="40"/>
      <c r="AB367" s="40"/>
      <c r="AC367" s="40"/>
      <c r="AD367" s="40"/>
      <c r="AE367" s="40"/>
      <c r="AF367" s="40"/>
      <c r="AG367" s="40"/>
      <c r="AH367" s="40"/>
      <c r="AI367" s="40"/>
      <c r="AJ367" s="40"/>
      <c r="AK367" s="40"/>
      <c r="AL367" s="40"/>
      <c r="AM367" s="40"/>
      <c r="AN367" s="40"/>
      <c r="AO367" s="40"/>
      <c r="AP367" s="40"/>
      <c r="AQ367" s="40"/>
      <c r="AR367" s="40"/>
      <c r="AS367" s="40"/>
    </row>
    <row r="368" spans="1:45" x14ac:dyDescent="0.35">
      <c r="A368" s="40"/>
      <c r="B368" s="40"/>
      <c r="C368" s="40"/>
      <c r="D368" s="40"/>
      <c r="E368" s="40"/>
      <c r="F368" s="40"/>
      <c r="G368" s="40"/>
      <c r="H368" s="40"/>
      <c r="I368" s="40"/>
      <c r="J368" s="40"/>
      <c r="K368" s="40"/>
      <c r="L368" s="40"/>
      <c r="M368" s="40"/>
      <c r="N368" s="40"/>
      <c r="O368" s="40"/>
      <c r="P368" s="40"/>
      <c r="Q368" s="40"/>
      <c r="R368" s="40"/>
      <c r="S368" s="40"/>
      <c r="T368" s="40"/>
      <c r="U368" s="40"/>
      <c r="V368" s="40"/>
      <c r="W368" s="40"/>
      <c r="X368" s="40"/>
      <c r="Y368" s="40"/>
      <c r="Z368" s="40"/>
      <c r="AA368" s="40"/>
      <c r="AB368" s="40"/>
      <c r="AC368" s="40"/>
      <c r="AD368" s="40"/>
      <c r="AE368" s="40"/>
      <c r="AF368" s="40"/>
      <c r="AG368" s="40"/>
      <c r="AH368" s="40"/>
      <c r="AI368" s="40"/>
      <c r="AJ368" s="40"/>
      <c r="AK368" s="40"/>
      <c r="AL368" s="40"/>
      <c r="AM368" s="40"/>
      <c r="AN368" s="40"/>
      <c r="AO368" s="40"/>
      <c r="AP368" s="40"/>
      <c r="AQ368" s="40"/>
      <c r="AR368" s="40"/>
      <c r="AS368" s="40"/>
    </row>
    <row r="369" spans="1:45" x14ac:dyDescent="0.35">
      <c r="A369" s="40"/>
      <c r="B369" s="40"/>
      <c r="C369" s="40"/>
      <c r="D369" s="40"/>
      <c r="E369" s="40"/>
      <c r="F369" s="40"/>
      <c r="G369" s="40"/>
      <c r="H369" s="40"/>
      <c r="I369" s="40"/>
      <c r="J369" s="40"/>
      <c r="K369" s="40"/>
      <c r="L369" s="40"/>
      <c r="M369" s="40"/>
      <c r="N369" s="40"/>
      <c r="O369" s="40"/>
      <c r="P369" s="40"/>
      <c r="Q369" s="40"/>
      <c r="R369" s="40"/>
      <c r="S369" s="40"/>
      <c r="T369" s="40"/>
      <c r="U369" s="40"/>
      <c r="V369" s="40"/>
      <c r="W369" s="40"/>
      <c r="X369" s="40"/>
      <c r="Y369" s="40"/>
      <c r="Z369" s="40"/>
      <c r="AA369" s="40"/>
      <c r="AB369" s="40"/>
      <c r="AC369" s="40"/>
      <c r="AD369" s="40"/>
      <c r="AE369" s="40"/>
      <c r="AF369" s="40"/>
      <c r="AG369" s="40"/>
      <c r="AH369" s="40"/>
      <c r="AI369" s="40"/>
      <c r="AJ369" s="40"/>
      <c r="AK369" s="40"/>
      <c r="AL369" s="40"/>
      <c r="AM369" s="40"/>
      <c r="AN369" s="40"/>
      <c r="AO369" s="40"/>
      <c r="AP369" s="40"/>
      <c r="AQ369" s="40"/>
      <c r="AR369" s="40"/>
      <c r="AS369" s="40"/>
    </row>
    <row r="370" spans="1:45" x14ac:dyDescent="0.35">
      <c r="A370" s="40"/>
      <c r="B370" s="40"/>
      <c r="C370" s="40"/>
      <c r="D370" s="40"/>
      <c r="E370" s="40"/>
      <c r="F370" s="40"/>
      <c r="G370" s="40"/>
      <c r="H370" s="40"/>
      <c r="I370" s="40"/>
      <c r="J370" s="40"/>
      <c r="K370" s="40"/>
      <c r="L370" s="40"/>
      <c r="M370" s="40"/>
      <c r="N370" s="40"/>
      <c r="O370" s="40"/>
      <c r="P370" s="40"/>
      <c r="Q370" s="40"/>
      <c r="R370" s="40"/>
      <c r="S370" s="40"/>
      <c r="T370" s="40"/>
      <c r="U370" s="40"/>
      <c r="V370" s="40"/>
      <c r="W370" s="40"/>
      <c r="X370" s="40"/>
      <c r="Y370" s="40"/>
      <c r="Z370" s="40"/>
      <c r="AA370" s="40"/>
      <c r="AB370" s="40"/>
      <c r="AC370" s="40"/>
      <c r="AD370" s="40"/>
      <c r="AE370" s="40"/>
      <c r="AF370" s="40"/>
      <c r="AG370" s="40"/>
      <c r="AH370" s="40"/>
      <c r="AI370" s="40"/>
      <c r="AJ370" s="40"/>
      <c r="AK370" s="40"/>
      <c r="AL370" s="40"/>
      <c r="AM370" s="40"/>
      <c r="AN370" s="40"/>
      <c r="AO370" s="40"/>
      <c r="AP370" s="40"/>
      <c r="AQ370" s="40"/>
      <c r="AR370" s="40"/>
      <c r="AS370" s="40"/>
    </row>
    <row r="371" spans="1:45" x14ac:dyDescent="0.35">
      <c r="A371" s="40"/>
      <c r="B371" s="40"/>
      <c r="C371" s="40"/>
      <c r="D371" s="40"/>
      <c r="E371" s="40"/>
      <c r="F371" s="40"/>
      <c r="G371" s="40"/>
      <c r="H371" s="40"/>
      <c r="I371" s="40"/>
      <c r="J371" s="40"/>
      <c r="K371" s="40"/>
      <c r="L371" s="40"/>
      <c r="M371" s="40"/>
      <c r="N371" s="40"/>
      <c r="O371" s="40"/>
      <c r="P371" s="40"/>
      <c r="Q371" s="40"/>
      <c r="R371" s="40"/>
      <c r="S371" s="40"/>
      <c r="T371" s="40"/>
      <c r="U371" s="40"/>
      <c r="V371" s="40"/>
      <c r="W371" s="40"/>
      <c r="X371" s="40"/>
      <c r="Y371" s="40"/>
      <c r="Z371" s="40"/>
      <c r="AA371" s="40"/>
      <c r="AB371" s="40"/>
      <c r="AC371" s="40"/>
      <c r="AD371" s="40"/>
      <c r="AE371" s="40"/>
      <c r="AF371" s="40"/>
      <c r="AG371" s="40"/>
      <c r="AH371" s="40"/>
      <c r="AI371" s="40"/>
      <c r="AJ371" s="40"/>
      <c r="AK371" s="40"/>
      <c r="AL371" s="40"/>
      <c r="AM371" s="40"/>
      <c r="AN371" s="40"/>
      <c r="AO371" s="40"/>
      <c r="AP371" s="40"/>
      <c r="AQ371" s="40"/>
      <c r="AR371" s="40"/>
      <c r="AS371" s="40"/>
    </row>
    <row r="372" spans="1:45" x14ac:dyDescent="0.35">
      <c r="A372" s="40"/>
      <c r="B372" s="40"/>
      <c r="C372" s="40"/>
      <c r="D372" s="40"/>
      <c r="E372" s="40"/>
      <c r="F372" s="40"/>
      <c r="G372" s="40"/>
      <c r="H372" s="40"/>
      <c r="I372" s="40"/>
      <c r="J372" s="40"/>
      <c r="K372" s="40"/>
      <c r="L372" s="40"/>
      <c r="M372" s="40"/>
      <c r="N372" s="40"/>
      <c r="O372" s="40"/>
      <c r="P372" s="40"/>
      <c r="Q372" s="40"/>
      <c r="R372" s="40"/>
      <c r="S372" s="40"/>
      <c r="T372" s="40"/>
      <c r="U372" s="40"/>
      <c r="V372" s="40"/>
      <c r="W372" s="40"/>
      <c r="X372" s="40"/>
      <c r="Y372" s="40"/>
      <c r="Z372" s="40"/>
      <c r="AA372" s="40"/>
      <c r="AB372" s="40"/>
      <c r="AC372" s="40"/>
      <c r="AD372" s="40"/>
      <c r="AE372" s="40"/>
      <c r="AF372" s="40"/>
      <c r="AG372" s="40"/>
      <c r="AH372" s="40"/>
      <c r="AI372" s="40"/>
      <c r="AJ372" s="40"/>
      <c r="AK372" s="40"/>
      <c r="AL372" s="40"/>
      <c r="AM372" s="40"/>
      <c r="AN372" s="40"/>
      <c r="AO372" s="40"/>
      <c r="AP372" s="40"/>
      <c r="AQ372" s="40"/>
      <c r="AR372" s="40"/>
      <c r="AS372" s="40"/>
    </row>
    <row r="373" spans="1:45" x14ac:dyDescent="0.35">
      <c r="A373" s="40"/>
      <c r="B373" s="40"/>
      <c r="C373" s="40"/>
      <c r="D373" s="40"/>
      <c r="E373" s="40"/>
      <c r="F373" s="40"/>
      <c r="G373" s="40"/>
      <c r="H373" s="40"/>
      <c r="I373" s="40"/>
      <c r="J373" s="40"/>
      <c r="K373" s="40"/>
      <c r="L373" s="40"/>
      <c r="M373" s="40"/>
      <c r="N373" s="40"/>
      <c r="O373" s="40"/>
      <c r="P373" s="40"/>
      <c r="Q373" s="40"/>
      <c r="R373" s="40"/>
      <c r="S373" s="40"/>
      <c r="T373" s="40"/>
      <c r="U373" s="40"/>
      <c r="V373" s="40"/>
      <c r="W373" s="40"/>
      <c r="X373" s="40"/>
      <c r="Y373" s="40"/>
      <c r="Z373" s="40"/>
      <c r="AA373" s="40"/>
      <c r="AB373" s="40"/>
      <c r="AC373" s="40"/>
      <c r="AD373" s="40"/>
      <c r="AE373" s="40"/>
      <c r="AF373" s="40"/>
      <c r="AG373" s="40"/>
      <c r="AH373" s="40"/>
      <c r="AI373" s="40"/>
      <c r="AJ373" s="40"/>
      <c r="AK373" s="40"/>
      <c r="AL373" s="40"/>
      <c r="AM373" s="40"/>
      <c r="AN373" s="40"/>
      <c r="AO373" s="40"/>
      <c r="AP373" s="40"/>
      <c r="AQ373" s="40"/>
      <c r="AR373" s="40"/>
      <c r="AS373" s="40"/>
    </row>
    <row r="374" spans="1:45" x14ac:dyDescent="0.35">
      <c r="A374" s="40"/>
      <c r="B374" s="40"/>
      <c r="C374" s="40"/>
      <c r="D374" s="40"/>
      <c r="E374" s="40"/>
      <c r="F374" s="40"/>
      <c r="G374" s="40"/>
      <c r="H374" s="40"/>
      <c r="I374" s="40"/>
      <c r="J374" s="40"/>
      <c r="K374" s="40"/>
      <c r="L374" s="40"/>
      <c r="M374" s="40"/>
      <c r="N374" s="40"/>
      <c r="O374" s="40"/>
      <c r="P374" s="40"/>
      <c r="Q374" s="40"/>
      <c r="R374" s="40"/>
      <c r="S374" s="40"/>
      <c r="T374" s="40"/>
      <c r="U374" s="40"/>
      <c r="V374" s="40"/>
      <c r="W374" s="40"/>
      <c r="X374" s="40"/>
      <c r="Y374" s="40"/>
      <c r="Z374" s="40"/>
      <c r="AA374" s="40"/>
      <c r="AB374" s="40"/>
      <c r="AC374" s="40"/>
      <c r="AD374" s="40"/>
      <c r="AE374" s="40"/>
      <c r="AF374" s="40"/>
      <c r="AG374" s="40"/>
      <c r="AH374" s="40"/>
      <c r="AI374" s="40"/>
      <c r="AJ374" s="40"/>
      <c r="AK374" s="40"/>
      <c r="AL374" s="40"/>
      <c r="AM374" s="40"/>
      <c r="AN374" s="40"/>
      <c r="AO374" s="40"/>
      <c r="AP374" s="40"/>
      <c r="AQ374" s="40"/>
      <c r="AR374" s="40"/>
      <c r="AS374" s="40"/>
    </row>
    <row r="375" spans="1:45" x14ac:dyDescent="0.35">
      <c r="A375" s="40"/>
      <c r="B375" s="40"/>
      <c r="C375" s="40"/>
      <c r="D375" s="40"/>
      <c r="E375" s="40"/>
      <c r="F375" s="40"/>
      <c r="G375" s="40"/>
      <c r="H375" s="40"/>
      <c r="I375" s="40"/>
      <c r="J375" s="40"/>
      <c r="K375" s="40"/>
      <c r="L375" s="40"/>
      <c r="M375" s="40"/>
      <c r="N375" s="40"/>
      <c r="O375" s="40"/>
      <c r="P375" s="40"/>
      <c r="Q375" s="40"/>
      <c r="R375" s="40"/>
      <c r="S375" s="40"/>
      <c r="T375" s="40"/>
      <c r="U375" s="40"/>
      <c r="V375" s="40"/>
      <c r="W375" s="40"/>
      <c r="X375" s="40"/>
      <c r="Y375" s="40"/>
      <c r="Z375" s="40"/>
      <c r="AA375" s="40"/>
      <c r="AB375" s="40"/>
      <c r="AC375" s="40"/>
      <c r="AD375" s="40"/>
      <c r="AE375" s="40"/>
      <c r="AF375" s="40"/>
      <c r="AG375" s="40"/>
      <c r="AH375" s="40"/>
      <c r="AI375" s="40"/>
      <c r="AJ375" s="40"/>
      <c r="AK375" s="40"/>
      <c r="AL375" s="40"/>
      <c r="AM375" s="40"/>
      <c r="AN375" s="40"/>
      <c r="AO375" s="40"/>
      <c r="AP375" s="40"/>
      <c r="AQ375" s="40"/>
      <c r="AR375" s="40"/>
      <c r="AS375" s="40"/>
    </row>
    <row r="376" spans="1:45" x14ac:dyDescent="0.35">
      <c r="A376" s="40"/>
      <c r="B376" s="40"/>
      <c r="C376" s="40"/>
      <c r="D376" s="40"/>
      <c r="E376" s="40"/>
      <c r="F376" s="40"/>
      <c r="G376" s="40"/>
      <c r="H376" s="40"/>
      <c r="I376" s="40"/>
      <c r="J376" s="40"/>
      <c r="K376" s="40"/>
      <c r="L376" s="40"/>
      <c r="M376" s="40"/>
      <c r="N376" s="40"/>
      <c r="O376" s="40"/>
      <c r="P376" s="40"/>
      <c r="Q376" s="40"/>
      <c r="R376" s="40"/>
      <c r="S376" s="40"/>
      <c r="T376" s="40"/>
      <c r="U376" s="40"/>
      <c r="V376" s="40"/>
      <c r="W376" s="40"/>
      <c r="X376" s="40"/>
      <c r="Y376" s="40"/>
      <c r="Z376" s="40"/>
      <c r="AA376" s="40"/>
      <c r="AB376" s="40"/>
      <c r="AC376" s="40"/>
      <c r="AD376" s="40"/>
      <c r="AE376" s="40"/>
      <c r="AF376" s="40"/>
      <c r="AG376" s="40"/>
      <c r="AH376" s="40"/>
      <c r="AI376" s="40"/>
      <c r="AJ376" s="40"/>
      <c r="AK376" s="40"/>
      <c r="AL376" s="40"/>
      <c r="AM376" s="40"/>
      <c r="AN376" s="40"/>
      <c r="AO376" s="40"/>
      <c r="AP376" s="40"/>
      <c r="AQ376" s="40"/>
      <c r="AR376" s="40"/>
      <c r="AS376" s="40"/>
    </row>
    <row r="377" spans="1:45" x14ac:dyDescent="0.35">
      <c r="A377" s="40"/>
      <c r="B377" s="40"/>
      <c r="C377" s="40"/>
      <c r="D377" s="40"/>
      <c r="E377" s="40"/>
      <c r="F377" s="40"/>
      <c r="G377" s="40"/>
      <c r="H377" s="40"/>
      <c r="I377" s="40"/>
      <c r="J377" s="40"/>
      <c r="K377" s="40"/>
      <c r="L377" s="40"/>
      <c r="M377" s="40"/>
      <c r="N377" s="40"/>
      <c r="O377" s="40"/>
      <c r="P377" s="40"/>
      <c r="Q377" s="40"/>
      <c r="R377" s="40"/>
      <c r="S377" s="40"/>
      <c r="T377" s="40"/>
      <c r="U377" s="40"/>
      <c r="V377" s="40"/>
      <c r="W377" s="40"/>
      <c r="X377" s="40"/>
      <c r="Y377" s="40"/>
      <c r="Z377" s="40"/>
      <c r="AA377" s="40"/>
      <c r="AB377" s="40"/>
      <c r="AC377" s="40"/>
      <c r="AD377" s="40"/>
      <c r="AE377" s="40"/>
      <c r="AF377" s="40"/>
      <c r="AG377" s="40"/>
      <c r="AH377" s="40"/>
      <c r="AI377" s="40"/>
      <c r="AJ377" s="40"/>
      <c r="AK377" s="40"/>
      <c r="AL377" s="40"/>
      <c r="AM377" s="40"/>
      <c r="AN377" s="40"/>
      <c r="AO377" s="40"/>
      <c r="AP377" s="40"/>
      <c r="AQ377" s="40"/>
      <c r="AR377" s="40"/>
      <c r="AS377" s="40"/>
    </row>
    <row r="378" spans="1:45" x14ac:dyDescent="0.35">
      <c r="A378" s="40"/>
      <c r="B378" s="40"/>
      <c r="C378" s="40"/>
      <c r="D378" s="40"/>
      <c r="E378" s="40"/>
      <c r="F378" s="40"/>
      <c r="G378" s="40"/>
      <c r="H378" s="40"/>
      <c r="I378" s="40"/>
      <c r="J378" s="40"/>
      <c r="K378" s="40"/>
      <c r="L378" s="40"/>
      <c r="M378" s="40"/>
      <c r="N378" s="40"/>
      <c r="O378" s="40"/>
      <c r="P378" s="40"/>
      <c r="Q378" s="40"/>
      <c r="R378" s="40"/>
      <c r="S378" s="40"/>
      <c r="T378" s="40"/>
      <c r="U378" s="40"/>
      <c r="V378" s="40"/>
      <c r="W378" s="40"/>
      <c r="X378" s="40"/>
      <c r="Y378" s="40"/>
      <c r="Z378" s="40"/>
      <c r="AA378" s="40"/>
      <c r="AB378" s="40"/>
      <c r="AC378" s="40"/>
      <c r="AD378" s="40"/>
      <c r="AE378" s="40"/>
      <c r="AF378" s="40"/>
      <c r="AG378" s="40"/>
      <c r="AH378" s="40"/>
      <c r="AI378" s="40"/>
      <c r="AJ378" s="40"/>
      <c r="AK378" s="40"/>
      <c r="AL378" s="40"/>
      <c r="AM378" s="40"/>
      <c r="AN378" s="40"/>
      <c r="AO378" s="40"/>
      <c r="AP378" s="40"/>
      <c r="AQ378" s="40"/>
      <c r="AR378" s="40"/>
      <c r="AS378" s="40"/>
    </row>
    <row r="379" spans="1:45" x14ac:dyDescent="0.35">
      <c r="A379" s="40"/>
      <c r="B379" s="40"/>
      <c r="C379" s="40"/>
      <c r="D379" s="40"/>
      <c r="E379" s="40"/>
      <c r="F379" s="40"/>
      <c r="G379" s="40"/>
      <c r="H379" s="40"/>
      <c r="I379" s="40"/>
      <c r="J379" s="40"/>
      <c r="K379" s="40"/>
      <c r="L379" s="40"/>
      <c r="M379" s="40"/>
      <c r="N379" s="40"/>
      <c r="O379" s="40"/>
      <c r="P379" s="40"/>
      <c r="Q379" s="40"/>
      <c r="R379" s="40"/>
      <c r="S379" s="40"/>
      <c r="T379" s="40"/>
      <c r="U379" s="40"/>
      <c r="V379" s="40"/>
      <c r="W379" s="40"/>
      <c r="X379" s="40"/>
      <c r="Y379" s="40"/>
      <c r="Z379" s="40"/>
      <c r="AA379" s="40"/>
      <c r="AB379" s="40"/>
      <c r="AC379" s="40"/>
      <c r="AD379" s="40"/>
      <c r="AE379" s="40"/>
      <c r="AF379" s="40"/>
      <c r="AG379" s="40"/>
      <c r="AH379" s="40"/>
      <c r="AI379" s="40"/>
      <c r="AJ379" s="40"/>
      <c r="AK379" s="40"/>
      <c r="AL379" s="40"/>
      <c r="AM379" s="40"/>
      <c r="AN379" s="40"/>
      <c r="AO379" s="40"/>
      <c r="AP379" s="40"/>
      <c r="AQ379" s="40"/>
      <c r="AR379" s="40"/>
      <c r="AS379" s="40"/>
    </row>
    <row r="380" spans="1:45" x14ac:dyDescent="0.35">
      <c r="A380" s="40"/>
      <c r="B380" s="40"/>
      <c r="C380" s="40"/>
      <c r="D380" s="40"/>
      <c r="E380" s="40"/>
      <c r="F380" s="40"/>
      <c r="G380" s="40"/>
      <c r="H380" s="40"/>
      <c r="I380" s="40"/>
      <c r="J380" s="40"/>
      <c r="K380" s="40"/>
      <c r="L380" s="40"/>
      <c r="M380" s="40"/>
      <c r="N380" s="40"/>
      <c r="O380" s="40"/>
      <c r="P380" s="40"/>
      <c r="Q380" s="40"/>
      <c r="R380" s="40"/>
      <c r="S380" s="40"/>
      <c r="T380" s="40"/>
      <c r="U380" s="40"/>
      <c r="V380" s="40"/>
      <c r="W380" s="40"/>
      <c r="X380" s="40"/>
      <c r="Y380" s="40"/>
      <c r="Z380" s="40"/>
      <c r="AA380" s="40"/>
      <c r="AB380" s="40"/>
      <c r="AC380" s="40"/>
      <c r="AD380" s="40"/>
      <c r="AE380" s="40"/>
      <c r="AF380" s="40"/>
      <c r="AG380" s="40"/>
      <c r="AH380" s="40"/>
      <c r="AI380" s="40"/>
      <c r="AJ380" s="40"/>
      <c r="AK380" s="40"/>
      <c r="AL380" s="40"/>
      <c r="AM380" s="40"/>
      <c r="AN380" s="40"/>
      <c r="AO380" s="40"/>
      <c r="AP380" s="40"/>
      <c r="AQ380" s="40"/>
      <c r="AR380" s="40"/>
      <c r="AS380" s="40"/>
    </row>
    <row r="381" spans="1:45" x14ac:dyDescent="0.35">
      <c r="A381" s="40"/>
      <c r="B381" s="40"/>
      <c r="C381" s="40"/>
      <c r="D381" s="40"/>
      <c r="E381" s="40"/>
      <c r="F381" s="40"/>
      <c r="G381" s="40"/>
      <c r="H381" s="40"/>
      <c r="I381" s="40"/>
      <c r="J381" s="40"/>
      <c r="K381" s="40"/>
      <c r="L381" s="40"/>
      <c r="M381" s="40"/>
      <c r="N381" s="40"/>
      <c r="O381" s="40"/>
      <c r="P381" s="40"/>
      <c r="Q381" s="40"/>
      <c r="R381" s="40"/>
      <c r="S381" s="40"/>
      <c r="T381" s="40"/>
      <c r="U381" s="40"/>
      <c r="V381" s="40"/>
      <c r="W381" s="40"/>
      <c r="X381" s="40"/>
      <c r="Y381" s="40"/>
      <c r="Z381" s="40"/>
      <c r="AA381" s="40"/>
      <c r="AB381" s="40"/>
      <c r="AC381" s="40"/>
      <c r="AD381" s="40"/>
      <c r="AE381" s="40"/>
      <c r="AF381" s="40"/>
      <c r="AG381" s="40"/>
      <c r="AH381" s="40"/>
      <c r="AI381" s="40"/>
      <c r="AJ381" s="40"/>
      <c r="AK381" s="40"/>
      <c r="AL381" s="40"/>
      <c r="AM381" s="40"/>
      <c r="AN381" s="40"/>
      <c r="AO381" s="40"/>
      <c r="AP381" s="40"/>
      <c r="AQ381" s="40"/>
      <c r="AR381" s="40"/>
      <c r="AS381" s="40"/>
    </row>
    <row r="382" spans="1:45" x14ac:dyDescent="0.35">
      <c r="A382" s="40"/>
      <c r="B382" s="40"/>
      <c r="C382" s="40"/>
      <c r="D382" s="40"/>
      <c r="E382" s="40"/>
      <c r="F382" s="40"/>
      <c r="G382" s="40"/>
      <c r="H382" s="40"/>
      <c r="I382" s="40"/>
      <c r="J382" s="40"/>
      <c r="K382" s="40"/>
      <c r="L382" s="40"/>
      <c r="M382" s="40"/>
      <c r="N382" s="40"/>
      <c r="O382" s="40"/>
      <c r="P382" s="40"/>
      <c r="Q382" s="40"/>
      <c r="R382" s="40"/>
      <c r="S382" s="40"/>
      <c r="T382" s="40"/>
      <c r="U382" s="40"/>
      <c r="V382" s="40"/>
      <c r="W382" s="40"/>
      <c r="X382" s="40"/>
      <c r="Y382" s="40"/>
      <c r="Z382" s="40"/>
      <c r="AA382" s="40"/>
      <c r="AB382" s="40"/>
      <c r="AC382" s="40"/>
      <c r="AD382" s="40"/>
      <c r="AE382" s="40"/>
      <c r="AF382" s="40"/>
      <c r="AG382" s="40"/>
      <c r="AH382" s="40"/>
      <c r="AI382" s="40"/>
      <c r="AJ382" s="40"/>
      <c r="AK382" s="40"/>
      <c r="AL382" s="40"/>
      <c r="AM382" s="40"/>
      <c r="AN382" s="40"/>
      <c r="AO382" s="40"/>
      <c r="AP382" s="40"/>
      <c r="AQ382" s="40"/>
      <c r="AR382" s="40"/>
      <c r="AS382" s="40"/>
    </row>
    <row r="383" spans="1:45" x14ac:dyDescent="0.35">
      <c r="A383" s="40"/>
      <c r="B383" s="40"/>
      <c r="C383" s="40"/>
      <c r="D383" s="40"/>
      <c r="E383" s="40"/>
      <c r="F383" s="40"/>
      <c r="G383" s="40"/>
      <c r="H383" s="40"/>
      <c r="I383" s="40"/>
      <c r="J383" s="40"/>
      <c r="K383" s="40"/>
      <c r="L383" s="40"/>
      <c r="M383" s="40"/>
      <c r="N383" s="40"/>
      <c r="O383" s="40"/>
      <c r="P383" s="40"/>
      <c r="Q383" s="40"/>
      <c r="R383" s="40"/>
      <c r="S383" s="40"/>
      <c r="T383" s="40"/>
      <c r="U383" s="40"/>
      <c r="V383" s="40"/>
      <c r="W383" s="40"/>
      <c r="X383" s="40"/>
      <c r="Y383" s="40"/>
      <c r="Z383" s="40"/>
      <c r="AA383" s="40"/>
      <c r="AB383" s="40"/>
      <c r="AC383" s="40"/>
      <c r="AD383" s="40"/>
      <c r="AE383" s="40"/>
      <c r="AF383" s="40"/>
      <c r="AG383" s="40"/>
      <c r="AH383" s="40"/>
      <c r="AI383" s="40"/>
      <c r="AJ383" s="40"/>
      <c r="AK383" s="40"/>
      <c r="AL383" s="40"/>
      <c r="AM383" s="40"/>
      <c r="AN383" s="40"/>
      <c r="AO383" s="40"/>
      <c r="AP383" s="40"/>
      <c r="AQ383" s="40"/>
      <c r="AR383" s="40"/>
      <c r="AS383" s="40"/>
    </row>
    <row r="384" spans="1:45" x14ac:dyDescent="0.35">
      <c r="A384" s="40"/>
      <c r="B384" s="40"/>
      <c r="C384" s="40"/>
      <c r="D384" s="40"/>
      <c r="E384" s="40"/>
      <c r="F384" s="40"/>
      <c r="G384" s="40"/>
      <c r="H384" s="40"/>
      <c r="I384" s="40"/>
      <c r="J384" s="40"/>
      <c r="K384" s="40"/>
      <c r="L384" s="40"/>
      <c r="M384" s="40"/>
      <c r="N384" s="40"/>
      <c r="O384" s="40"/>
      <c r="P384" s="40"/>
      <c r="Q384" s="40"/>
      <c r="R384" s="40"/>
      <c r="S384" s="40"/>
      <c r="T384" s="40"/>
      <c r="U384" s="40"/>
      <c r="V384" s="40"/>
      <c r="W384" s="40"/>
      <c r="X384" s="40"/>
      <c r="Y384" s="40"/>
      <c r="Z384" s="40"/>
      <c r="AA384" s="40"/>
      <c r="AB384" s="40"/>
      <c r="AC384" s="40"/>
      <c r="AD384" s="40"/>
      <c r="AE384" s="40"/>
      <c r="AF384" s="40"/>
      <c r="AG384" s="40"/>
      <c r="AH384" s="40"/>
      <c r="AI384" s="40"/>
      <c r="AJ384" s="40"/>
      <c r="AK384" s="40"/>
      <c r="AL384" s="40"/>
      <c r="AM384" s="40"/>
      <c r="AN384" s="40"/>
      <c r="AO384" s="40"/>
      <c r="AP384" s="40"/>
      <c r="AQ384" s="40"/>
      <c r="AR384" s="40"/>
      <c r="AS384" s="40"/>
    </row>
    <row r="385" spans="1:45" x14ac:dyDescent="0.35">
      <c r="A385" s="40"/>
      <c r="B385" s="40"/>
      <c r="C385" s="40"/>
      <c r="D385" s="40"/>
      <c r="E385" s="40"/>
      <c r="F385" s="40"/>
      <c r="G385" s="40"/>
      <c r="H385" s="40"/>
      <c r="I385" s="40"/>
      <c r="J385" s="40"/>
      <c r="K385" s="40"/>
      <c r="L385" s="40"/>
      <c r="M385" s="40"/>
      <c r="N385" s="40"/>
      <c r="O385" s="40"/>
      <c r="P385" s="40"/>
      <c r="Q385" s="40"/>
      <c r="R385" s="40"/>
      <c r="S385" s="40"/>
      <c r="T385" s="40"/>
      <c r="U385" s="40"/>
      <c r="V385" s="40"/>
      <c r="W385" s="40"/>
      <c r="X385" s="40"/>
      <c r="Y385" s="40"/>
      <c r="Z385" s="40"/>
      <c r="AA385" s="40"/>
      <c r="AB385" s="40"/>
      <c r="AC385" s="40"/>
      <c r="AD385" s="40"/>
      <c r="AE385" s="40"/>
      <c r="AF385" s="40"/>
      <c r="AG385" s="40"/>
      <c r="AH385" s="40"/>
      <c r="AI385" s="40"/>
      <c r="AJ385" s="40"/>
      <c r="AK385" s="40"/>
      <c r="AL385" s="40"/>
      <c r="AM385" s="40"/>
      <c r="AN385" s="40"/>
      <c r="AO385" s="40"/>
      <c r="AP385" s="40"/>
      <c r="AQ385" s="40"/>
      <c r="AR385" s="40"/>
      <c r="AS385" s="40"/>
    </row>
    <row r="386" spans="1:45" x14ac:dyDescent="0.35">
      <c r="A386" s="40"/>
      <c r="B386" s="40"/>
      <c r="C386" s="40"/>
      <c r="D386" s="40"/>
      <c r="E386" s="40"/>
      <c r="F386" s="40"/>
      <c r="G386" s="40"/>
      <c r="H386" s="40"/>
      <c r="I386" s="40"/>
      <c r="J386" s="40"/>
      <c r="K386" s="40"/>
      <c r="L386" s="40"/>
      <c r="M386" s="40"/>
      <c r="N386" s="40"/>
      <c r="O386" s="40"/>
      <c r="P386" s="40"/>
      <c r="Q386" s="40"/>
      <c r="R386" s="40"/>
      <c r="S386" s="40"/>
      <c r="T386" s="40"/>
      <c r="U386" s="40"/>
      <c r="V386" s="40"/>
      <c r="W386" s="40"/>
      <c r="X386" s="40"/>
      <c r="Y386" s="40"/>
      <c r="Z386" s="40"/>
      <c r="AA386" s="40"/>
      <c r="AB386" s="40"/>
      <c r="AC386" s="40"/>
      <c r="AD386" s="40"/>
      <c r="AE386" s="40"/>
      <c r="AF386" s="40"/>
      <c r="AG386" s="40"/>
      <c r="AH386" s="40"/>
      <c r="AI386" s="40"/>
      <c r="AJ386" s="40"/>
      <c r="AK386" s="40"/>
      <c r="AL386" s="40"/>
      <c r="AM386" s="40"/>
      <c r="AN386" s="40"/>
      <c r="AO386" s="40"/>
      <c r="AP386" s="40"/>
      <c r="AQ386" s="40"/>
      <c r="AR386" s="40"/>
      <c r="AS386" s="40"/>
    </row>
    <row r="387" spans="1:45" x14ac:dyDescent="0.35">
      <c r="A387" s="40"/>
      <c r="B387" s="40"/>
      <c r="C387" s="40"/>
      <c r="D387" s="40"/>
      <c r="E387" s="40"/>
      <c r="F387" s="40"/>
      <c r="G387" s="40"/>
      <c r="H387" s="40"/>
      <c r="I387" s="40"/>
      <c r="J387" s="40"/>
      <c r="K387" s="40"/>
      <c r="L387" s="40"/>
      <c r="M387" s="40"/>
      <c r="N387" s="40"/>
      <c r="O387" s="40"/>
      <c r="P387" s="40"/>
      <c r="Q387" s="40"/>
      <c r="R387" s="40"/>
      <c r="S387" s="40"/>
      <c r="T387" s="40"/>
      <c r="U387" s="40"/>
      <c r="V387" s="40"/>
      <c r="W387" s="40"/>
      <c r="X387" s="40"/>
      <c r="Y387" s="40"/>
      <c r="Z387" s="40"/>
      <c r="AA387" s="40"/>
      <c r="AB387" s="40"/>
      <c r="AC387" s="40"/>
      <c r="AD387" s="40"/>
      <c r="AE387" s="40"/>
      <c r="AF387" s="40"/>
      <c r="AG387" s="40"/>
      <c r="AH387" s="40"/>
      <c r="AI387" s="40"/>
      <c r="AJ387" s="40"/>
      <c r="AK387" s="40"/>
      <c r="AL387" s="40"/>
      <c r="AM387" s="40"/>
      <c r="AN387" s="40"/>
      <c r="AO387" s="40"/>
      <c r="AP387" s="40"/>
      <c r="AQ387" s="40"/>
      <c r="AR387" s="40"/>
      <c r="AS387" s="40"/>
    </row>
    <row r="388" spans="1:45" x14ac:dyDescent="0.35">
      <c r="A388" s="40"/>
      <c r="B388" s="40"/>
      <c r="C388" s="40"/>
      <c r="D388" s="40"/>
      <c r="E388" s="40"/>
      <c r="F388" s="40"/>
      <c r="G388" s="40"/>
      <c r="H388" s="40"/>
      <c r="I388" s="40"/>
      <c r="J388" s="40"/>
      <c r="K388" s="40"/>
      <c r="L388" s="40"/>
      <c r="M388" s="40"/>
      <c r="N388" s="40"/>
      <c r="O388" s="40"/>
      <c r="P388" s="40"/>
      <c r="Q388" s="40"/>
      <c r="R388" s="40"/>
      <c r="S388" s="40"/>
      <c r="T388" s="40"/>
      <c r="U388" s="40"/>
      <c r="V388" s="40"/>
      <c r="W388" s="40"/>
      <c r="X388" s="40"/>
      <c r="Y388" s="40"/>
      <c r="Z388" s="40"/>
      <c r="AA388" s="40"/>
      <c r="AB388" s="40"/>
      <c r="AC388" s="40"/>
      <c r="AD388" s="40"/>
      <c r="AE388" s="40"/>
      <c r="AF388" s="40"/>
      <c r="AG388" s="40"/>
      <c r="AH388" s="40"/>
      <c r="AI388" s="40"/>
      <c r="AJ388" s="40"/>
      <c r="AK388" s="40"/>
      <c r="AL388" s="40"/>
      <c r="AM388" s="40"/>
      <c r="AN388" s="40"/>
      <c r="AO388" s="40"/>
      <c r="AP388" s="40"/>
      <c r="AQ388" s="40"/>
      <c r="AR388" s="40"/>
      <c r="AS388" s="40"/>
    </row>
    <row r="389" spans="1:45" x14ac:dyDescent="0.35">
      <c r="A389" s="40"/>
      <c r="B389" s="40"/>
      <c r="C389" s="40"/>
      <c r="D389" s="40"/>
      <c r="E389" s="40"/>
      <c r="F389" s="40"/>
      <c r="G389" s="40"/>
      <c r="H389" s="40"/>
      <c r="I389" s="40"/>
      <c r="J389" s="40"/>
      <c r="K389" s="40"/>
      <c r="L389" s="40"/>
      <c r="M389" s="40"/>
      <c r="N389" s="40"/>
      <c r="O389" s="40"/>
      <c r="P389" s="40"/>
      <c r="Q389" s="40"/>
      <c r="R389" s="40"/>
      <c r="S389" s="40"/>
      <c r="T389" s="40"/>
      <c r="U389" s="40"/>
      <c r="V389" s="40"/>
      <c r="W389" s="40"/>
      <c r="X389" s="40"/>
      <c r="Y389" s="40"/>
      <c r="Z389" s="40"/>
      <c r="AA389" s="40"/>
      <c r="AB389" s="40"/>
      <c r="AC389" s="40"/>
      <c r="AD389" s="40"/>
      <c r="AE389" s="40"/>
      <c r="AF389" s="40"/>
      <c r="AG389" s="40"/>
      <c r="AH389" s="40"/>
      <c r="AI389" s="40"/>
      <c r="AJ389" s="40"/>
      <c r="AK389" s="40"/>
      <c r="AL389" s="40"/>
      <c r="AM389" s="40"/>
      <c r="AN389" s="40"/>
      <c r="AO389" s="40"/>
      <c r="AP389" s="40"/>
      <c r="AQ389" s="40"/>
      <c r="AR389" s="40"/>
      <c r="AS389" s="40"/>
    </row>
    <row r="390" spans="1:45" x14ac:dyDescent="0.35">
      <c r="A390" s="40"/>
      <c r="B390" s="40"/>
      <c r="C390" s="40"/>
      <c r="D390" s="40"/>
      <c r="E390" s="40"/>
      <c r="F390" s="40"/>
      <c r="G390" s="40"/>
      <c r="H390" s="40"/>
      <c r="I390" s="40"/>
      <c r="J390" s="40"/>
      <c r="K390" s="40"/>
      <c r="L390" s="40"/>
      <c r="M390" s="40"/>
      <c r="N390" s="40"/>
      <c r="O390" s="40"/>
      <c r="P390" s="40"/>
      <c r="Q390" s="40"/>
      <c r="R390" s="40"/>
      <c r="S390" s="40"/>
      <c r="T390" s="40"/>
      <c r="U390" s="40"/>
      <c r="V390" s="40"/>
      <c r="W390" s="40"/>
      <c r="X390" s="40"/>
      <c r="Y390" s="40"/>
      <c r="Z390" s="40"/>
      <c r="AA390" s="40"/>
      <c r="AB390" s="40"/>
      <c r="AC390" s="40"/>
      <c r="AD390" s="40"/>
      <c r="AE390" s="40"/>
      <c r="AF390" s="40"/>
      <c r="AG390" s="40"/>
      <c r="AH390" s="40"/>
      <c r="AI390" s="40"/>
      <c r="AJ390" s="40"/>
      <c r="AK390" s="40"/>
      <c r="AL390" s="40"/>
      <c r="AM390" s="40"/>
      <c r="AN390" s="40"/>
      <c r="AO390" s="40"/>
      <c r="AP390" s="40"/>
      <c r="AQ390" s="40"/>
      <c r="AR390" s="40"/>
      <c r="AS390" s="40"/>
    </row>
    <row r="391" spans="1:45" x14ac:dyDescent="0.35">
      <c r="A391" s="40"/>
      <c r="J391" s="40"/>
      <c r="K391" s="40"/>
      <c r="L391" s="40"/>
      <c r="M391" s="40"/>
      <c r="N391" s="40"/>
      <c r="O391" s="40"/>
      <c r="P391" s="40"/>
      <c r="Q391" s="40"/>
      <c r="R391" s="40"/>
      <c r="S391" s="40"/>
      <c r="T391" s="40"/>
      <c r="U391" s="40"/>
      <c r="V391" s="40"/>
      <c r="W391" s="40"/>
      <c r="X391" s="40"/>
      <c r="Y391" s="40"/>
      <c r="Z391" s="40"/>
      <c r="AA391" s="40"/>
      <c r="AB391" s="40"/>
      <c r="AC391" s="40"/>
      <c r="AD391" s="40"/>
      <c r="AE391" s="40"/>
      <c r="AF391" s="40"/>
      <c r="AG391" s="40"/>
      <c r="AH391" s="40"/>
      <c r="AI391" s="40"/>
      <c r="AJ391" s="40"/>
      <c r="AK391" s="40"/>
      <c r="AL391" s="40"/>
      <c r="AM391" s="40"/>
      <c r="AN391" s="40"/>
      <c r="AO391" s="40"/>
      <c r="AP391" s="40"/>
      <c r="AQ391" s="40"/>
      <c r="AR391" s="40"/>
      <c r="AS391" s="40"/>
    </row>
    <row r="392" spans="1:45" x14ac:dyDescent="0.35">
      <c r="A392" s="40"/>
      <c r="J392" s="40"/>
      <c r="K392" s="40"/>
      <c r="L392" s="40"/>
      <c r="M392" s="40"/>
      <c r="N392" s="40"/>
      <c r="O392" s="40"/>
      <c r="P392" s="40"/>
      <c r="Q392" s="40"/>
      <c r="R392" s="40"/>
      <c r="S392" s="40"/>
      <c r="T392" s="40"/>
      <c r="U392" s="40"/>
      <c r="V392" s="40"/>
      <c r="W392" s="40"/>
      <c r="X392" s="40"/>
      <c r="Y392" s="40"/>
      <c r="Z392" s="40"/>
      <c r="AA392" s="40"/>
      <c r="AB392" s="40"/>
      <c r="AC392" s="40"/>
      <c r="AD392" s="40"/>
      <c r="AE392" s="40"/>
      <c r="AF392" s="40"/>
      <c r="AG392" s="40"/>
      <c r="AH392" s="40"/>
      <c r="AI392" s="40"/>
      <c r="AJ392" s="40"/>
      <c r="AK392" s="40"/>
      <c r="AL392" s="40"/>
      <c r="AM392" s="40"/>
      <c r="AN392" s="40"/>
      <c r="AO392" s="40"/>
      <c r="AP392" s="40"/>
      <c r="AQ392" s="40"/>
      <c r="AR392" s="40"/>
      <c r="AS392" s="40"/>
    </row>
    <row r="393" spans="1:45" x14ac:dyDescent="0.35">
      <c r="A393" s="40"/>
      <c r="J393" s="40"/>
      <c r="K393" s="40"/>
      <c r="L393" s="40"/>
      <c r="M393" s="40"/>
      <c r="N393" s="40"/>
      <c r="O393" s="40"/>
      <c r="P393" s="40"/>
      <c r="Q393" s="40"/>
      <c r="R393" s="40"/>
      <c r="S393" s="40"/>
      <c r="T393" s="40"/>
      <c r="U393" s="40"/>
      <c r="V393" s="40"/>
      <c r="W393" s="40"/>
      <c r="X393" s="40"/>
      <c r="Y393" s="40"/>
      <c r="Z393" s="40"/>
      <c r="AA393" s="40"/>
      <c r="AB393" s="40"/>
      <c r="AC393" s="40"/>
      <c r="AD393" s="40"/>
      <c r="AE393" s="40"/>
      <c r="AF393" s="40"/>
      <c r="AG393" s="40"/>
      <c r="AH393" s="40"/>
      <c r="AI393" s="40"/>
      <c r="AJ393" s="40"/>
      <c r="AK393" s="40"/>
      <c r="AL393" s="40"/>
      <c r="AM393" s="40"/>
      <c r="AN393" s="40"/>
      <c r="AO393" s="40"/>
      <c r="AP393" s="40"/>
      <c r="AQ393" s="40"/>
      <c r="AR393" s="40"/>
      <c r="AS393" s="40"/>
    </row>
    <row r="394" spans="1:45" x14ac:dyDescent="0.35">
      <c r="A394" s="40"/>
      <c r="J394" s="40"/>
      <c r="K394" s="40"/>
      <c r="L394" s="40"/>
      <c r="M394" s="40"/>
      <c r="N394" s="40"/>
      <c r="O394" s="40"/>
      <c r="P394" s="40"/>
      <c r="Q394" s="40"/>
      <c r="R394" s="40"/>
      <c r="S394" s="40"/>
      <c r="T394" s="40"/>
      <c r="U394" s="40"/>
      <c r="V394" s="40"/>
      <c r="W394" s="40"/>
      <c r="X394" s="40"/>
      <c r="Y394" s="40"/>
      <c r="Z394" s="40"/>
      <c r="AA394" s="40"/>
      <c r="AB394" s="40"/>
      <c r="AC394" s="40"/>
      <c r="AD394" s="40"/>
      <c r="AE394" s="40"/>
      <c r="AF394" s="40"/>
      <c r="AG394" s="40"/>
      <c r="AH394" s="40"/>
      <c r="AI394" s="40"/>
      <c r="AJ394" s="40"/>
      <c r="AK394" s="40"/>
      <c r="AL394" s="40"/>
      <c r="AM394" s="40"/>
      <c r="AN394" s="40"/>
      <c r="AO394" s="40"/>
      <c r="AP394" s="40"/>
      <c r="AQ394" s="40"/>
      <c r="AR394" s="40"/>
      <c r="AS394" s="40"/>
    </row>
    <row r="395" spans="1:45" x14ac:dyDescent="0.35">
      <c r="A395" s="40"/>
      <c r="J395" s="40"/>
      <c r="K395" s="40"/>
      <c r="L395" s="40"/>
      <c r="M395" s="40"/>
      <c r="N395" s="40"/>
      <c r="O395" s="40"/>
      <c r="P395" s="40"/>
      <c r="Q395" s="40"/>
      <c r="R395" s="40"/>
      <c r="S395" s="40"/>
      <c r="T395" s="40"/>
      <c r="U395" s="40"/>
      <c r="V395" s="40"/>
      <c r="W395" s="40"/>
      <c r="X395" s="40"/>
      <c r="Y395" s="40"/>
      <c r="Z395" s="40"/>
      <c r="AA395" s="40"/>
      <c r="AB395" s="40"/>
      <c r="AC395" s="40"/>
      <c r="AD395" s="40"/>
      <c r="AE395" s="40"/>
      <c r="AF395" s="40"/>
      <c r="AG395" s="40"/>
      <c r="AH395" s="40"/>
      <c r="AI395" s="40"/>
      <c r="AJ395" s="40"/>
      <c r="AK395" s="40"/>
      <c r="AL395" s="40"/>
      <c r="AM395" s="40"/>
      <c r="AN395" s="40"/>
      <c r="AO395" s="40"/>
      <c r="AP395" s="40"/>
      <c r="AQ395" s="40"/>
      <c r="AR395" s="40"/>
      <c r="AS395" s="40"/>
    </row>
    <row r="396" spans="1:45" x14ac:dyDescent="0.35">
      <c r="A396" s="40"/>
      <c r="J396" s="40"/>
      <c r="K396" s="40"/>
      <c r="L396" s="40"/>
      <c r="M396" s="40"/>
      <c r="N396" s="40"/>
      <c r="O396" s="40"/>
      <c r="P396" s="40"/>
      <c r="Q396" s="40"/>
      <c r="R396" s="40"/>
      <c r="S396" s="40"/>
      <c r="T396" s="40"/>
      <c r="U396" s="40"/>
      <c r="V396" s="40"/>
      <c r="W396" s="40"/>
      <c r="X396" s="40"/>
      <c r="Y396" s="40"/>
      <c r="Z396" s="40"/>
      <c r="AA396" s="40"/>
      <c r="AB396" s="40"/>
      <c r="AC396" s="40"/>
      <c r="AD396" s="40"/>
      <c r="AE396" s="40"/>
      <c r="AF396" s="40"/>
      <c r="AG396" s="40"/>
      <c r="AH396" s="40"/>
      <c r="AI396" s="40"/>
      <c r="AJ396" s="40"/>
      <c r="AK396" s="40"/>
      <c r="AL396" s="40"/>
      <c r="AM396" s="40"/>
      <c r="AN396" s="40"/>
      <c r="AO396" s="40"/>
      <c r="AP396" s="40"/>
      <c r="AQ396" s="40"/>
      <c r="AR396" s="40"/>
      <c r="AS396" s="40"/>
    </row>
    <row r="397" spans="1:45" x14ac:dyDescent="0.35">
      <c r="A397" s="40"/>
      <c r="J397" s="40"/>
      <c r="K397" s="40"/>
      <c r="L397" s="40"/>
      <c r="M397" s="40"/>
      <c r="N397" s="40"/>
      <c r="O397" s="40"/>
      <c r="P397" s="40"/>
      <c r="Q397" s="40"/>
      <c r="R397" s="40"/>
      <c r="S397" s="40"/>
      <c r="T397" s="40"/>
      <c r="U397" s="40"/>
      <c r="V397" s="40"/>
      <c r="W397" s="40"/>
      <c r="X397" s="40"/>
      <c r="Y397" s="40"/>
      <c r="Z397" s="40"/>
      <c r="AA397" s="40"/>
      <c r="AB397" s="40"/>
      <c r="AC397" s="40"/>
      <c r="AD397" s="40"/>
      <c r="AE397" s="40"/>
      <c r="AF397" s="40"/>
      <c r="AG397" s="40"/>
      <c r="AH397" s="40"/>
      <c r="AI397" s="40"/>
      <c r="AJ397" s="40"/>
      <c r="AK397" s="40"/>
      <c r="AL397" s="40"/>
      <c r="AM397" s="40"/>
      <c r="AN397" s="40"/>
      <c r="AO397" s="40"/>
      <c r="AP397" s="40"/>
      <c r="AQ397" s="40"/>
      <c r="AR397" s="40"/>
      <c r="AS397" s="40"/>
    </row>
    <row r="398" spans="1:45" x14ac:dyDescent="0.35">
      <c r="A398" s="40"/>
      <c r="J398" s="40"/>
      <c r="K398" s="40"/>
      <c r="L398" s="40"/>
      <c r="M398" s="40"/>
      <c r="N398" s="40"/>
      <c r="O398" s="40"/>
      <c r="P398" s="40"/>
      <c r="Q398" s="40"/>
      <c r="R398" s="40"/>
      <c r="S398" s="40"/>
      <c r="T398" s="40"/>
      <c r="U398" s="40"/>
      <c r="V398" s="40"/>
      <c r="W398" s="40"/>
      <c r="X398" s="40"/>
      <c r="Y398" s="40"/>
      <c r="Z398" s="40"/>
      <c r="AA398" s="40"/>
      <c r="AB398" s="40"/>
      <c r="AC398" s="40"/>
      <c r="AD398" s="40"/>
      <c r="AE398" s="40"/>
      <c r="AF398" s="40"/>
      <c r="AG398" s="40"/>
      <c r="AH398" s="40"/>
      <c r="AI398" s="40"/>
      <c r="AJ398" s="40"/>
      <c r="AK398" s="40"/>
      <c r="AL398" s="40"/>
      <c r="AM398" s="40"/>
      <c r="AN398" s="40"/>
      <c r="AO398" s="40"/>
      <c r="AP398" s="40"/>
      <c r="AQ398" s="40"/>
      <c r="AR398" s="40"/>
      <c r="AS398" s="40"/>
    </row>
    <row r="399" spans="1:45" x14ac:dyDescent="0.35">
      <c r="A399" s="40"/>
      <c r="J399" s="40"/>
      <c r="K399" s="40"/>
      <c r="L399" s="40"/>
      <c r="M399" s="40"/>
      <c r="N399" s="40"/>
      <c r="O399" s="40"/>
      <c r="P399" s="40"/>
      <c r="Q399" s="40"/>
      <c r="R399" s="40"/>
      <c r="S399" s="40"/>
      <c r="T399" s="40"/>
      <c r="U399" s="40"/>
      <c r="V399" s="40"/>
      <c r="W399" s="40"/>
      <c r="X399" s="40"/>
      <c r="Y399" s="40"/>
      <c r="Z399" s="40"/>
      <c r="AA399" s="40"/>
      <c r="AB399" s="40"/>
      <c r="AC399" s="40"/>
      <c r="AD399" s="40"/>
      <c r="AE399" s="40"/>
      <c r="AF399" s="40"/>
      <c r="AG399" s="40"/>
      <c r="AH399" s="40"/>
      <c r="AI399" s="40"/>
      <c r="AJ399" s="40"/>
      <c r="AK399" s="40"/>
      <c r="AL399" s="40"/>
      <c r="AM399" s="40"/>
      <c r="AN399" s="40"/>
      <c r="AO399" s="40"/>
      <c r="AP399" s="40"/>
      <c r="AQ399" s="40"/>
      <c r="AR399" s="40"/>
      <c r="AS399" s="40"/>
    </row>
    <row r="400" spans="1:45" x14ac:dyDescent="0.35">
      <c r="A400" s="40"/>
      <c r="J400" s="40"/>
      <c r="K400" s="40"/>
      <c r="L400" s="40"/>
      <c r="M400" s="40"/>
      <c r="N400" s="40"/>
      <c r="O400" s="40"/>
      <c r="P400" s="40"/>
      <c r="Q400" s="40"/>
      <c r="R400" s="40"/>
      <c r="S400" s="40"/>
      <c r="T400" s="40"/>
      <c r="U400" s="40"/>
      <c r="V400" s="40"/>
      <c r="W400" s="40"/>
      <c r="X400" s="40"/>
      <c r="Y400" s="40"/>
      <c r="Z400" s="40"/>
      <c r="AA400" s="40"/>
      <c r="AB400" s="40"/>
      <c r="AC400" s="40"/>
      <c r="AD400" s="40"/>
      <c r="AE400" s="40"/>
      <c r="AF400" s="40"/>
      <c r="AG400" s="40"/>
      <c r="AH400" s="40"/>
      <c r="AI400" s="40"/>
      <c r="AJ400" s="40"/>
      <c r="AK400" s="40"/>
      <c r="AL400" s="40"/>
      <c r="AM400" s="40"/>
      <c r="AN400" s="40"/>
      <c r="AO400" s="40"/>
      <c r="AP400" s="40"/>
      <c r="AQ400" s="40"/>
      <c r="AR400" s="40"/>
      <c r="AS400" s="40"/>
    </row>
    <row r="401" spans="1:45" x14ac:dyDescent="0.35">
      <c r="A401" s="40"/>
      <c r="J401" s="40"/>
      <c r="K401" s="40"/>
      <c r="L401" s="40"/>
      <c r="M401" s="40"/>
      <c r="N401" s="40"/>
      <c r="O401" s="40"/>
      <c r="P401" s="40"/>
      <c r="Q401" s="40"/>
      <c r="R401" s="40"/>
      <c r="S401" s="40"/>
      <c r="T401" s="40"/>
      <c r="U401" s="40"/>
      <c r="V401" s="40"/>
      <c r="W401" s="40"/>
      <c r="X401" s="40"/>
      <c r="Y401" s="40"/>
      <c r="Z401" s="40"/>
      <c r="AA401" s="40"/>
      <c r="AB401" s="40"/>
      <c r="AC401" s="40"/>
      <c r="AD401" s="40"/>
      <c r="AE401" s="40"/>
      <c r="AF401" s="40"/>
      <c r="AG401" s="40"/>
      <c r="AH401" s="40"/>
      <c r="AI401" s="40"/>
      <c r="AJ401" s="40"/>
      <c r="AK401" s="40"/>
      <c r="AL401" s="40"/>
      <c r="AM401" s="40"/>
      <c r="AN401" s="40"/>
      <c r="AO401" s="40"/>
      <c r="AP401" s="40"/>
      <c r="AQ401" s="40"/>
      <c r="AR401" s="40"/>
      <c r="AS401" s="40"/>
    </row>
    <row r="402" spans="1:45" x14ac:dyDescent="0.35">
      <c r="A402" s="40"/>
      <c r="J402" s="40"/>
      <c r="K402" s="40"/>
      <c r="L402" s="40"/>
      <c r="M402" s="40"/>
      <c r="N402" s="40"/>
      <c r="O402" s="40"/>
      <c r="P402" s="40"/>
      <c r="Q402" s="40"/>
      <c r="R402" s="40"/>
      <c r="S402" s="40"/>
      <c r="T402" s="40"/>
      <c r="U402" s="40"/>
      <c r="V402" s="40"/>
      <c r="W402" s="40"/>
      <c r="X402" s="40"/>
      <c r="Y402" s="40"/>
      <c r="Z402" s="40"/>
      <c r="AA402" s="40"/>
      <c r="AB402" s="40"/>
      <c r="AC402" s="40"/>
      <c r="AD402" s="40"/>
      <c r="AE402" s="40"/>
      <c r="AF402" s="40"/>
      <c r="AG402" s="40"/>
      <c r="AH402" s="40"/>
      <c r="AI402" s="40"/>
      <c r="AJ402" s="40"/>
      <c r="AK402" s="40"/>
      <c r="AL402" s="40"/>
      <c r="AM402" s="40"/>
      <c r="AN402" s="40"/>
      <c r="AO402" s="40"/>
      <c r="AP402" s="40"/>
      <c r="AQ402" s="40"/>
      <c r="AR402" s="40"/>
      <c r="AS402" s="40"/>
    </row>
    <row r="403" spans="1:45" x14ac:dyDescent="0.35">
      <c r="A403" s="40"/>
      <c r="J403" s="40"/>
      <c r="K403" s="40"/>
      <c r="L403" s="40"/>
      <c r="M403" s="40"/>
      <c r="N403" s="40"/>
      <c r="O403" s="40"/>
      <c r="P403" s="40"/>
      <c r="Q403" s="40"/>
      <c r="R403" s="40"/>
      <c r="S403" s="40"/>
      <c r="T403" s="40"/>
      <c r="U403" s="40"/>
      <c r="V403" s="40"/>
      <c r="W403" s="40"/>
      <c r="X403" s="40"/>
      <c r="Y403" s="40"/>
      <c r="Z403" s="40"/>
      <c r="AA403" s="40"/>
      <c r="AB403" s="40"/>
      <c r="AC403" s="40"/>
      <c r="AD403" s="40"/>
      <c r="AE403" s="40"/>
      <c r="AF403" s="40"/>
      <c r="AG403" s="40"/>
      <c r="AH403" s="40"/>
      <c r="AI403" s="40"/>
      <c r="AJ403" s="40"/>
      <c r="AK403" s="40"/>
      <c r="AL403" s="40"/>
      <c r="AM403" s="40"/>
      <c r="AN403" s="40"/>
      <c r="AO403" s="40"/>
      <c r="AP403" s="40"/>
      <c r="AQ403" s="40"/>
      <c r="AR403" s="40"/>
      <c r="AS403" s="40"/>
    </row>
    <row r="404" spans="1:45" x14ac:dyDescent="0.35">
      <c r="A404" s="40"/>
      <c r="J404" s="40"/>
      <c r="K404" s="40"/>
      <c r="L404" s="40"/>
      <c r="M404" s="40"/>
      <c r="N404" s="40"/>
      <c r="O404" s="40"/>
      <c r="P404" s="40"/>
      <c r="Q404" s="40"/>
      <c r="R404" s="40"/>
      <c r="S404" s="40"/>
      <c r="T404" s="40"/>
      <c r="U404" s="40"/>
      <c r="V404" s="40"/>
      <c r="W404" s="40"/>
      <c r="X404" s="40"/>
      <c r="Y404" s="40"/>
      <c r="Z404" s="40"/>
      <c r="AA404" s="40"/>
      <c r="AB404" s="40"/>
      <c r="AC404" s="40"/>
      <c r="AD404" s="40"/>
      <c r="AE404" s="40"/>
      <c r="AF404" s="40"/>
      <c r="AG404" s="40"/>
      <c r="AH404" s="40"/>
      <c r="AI404" s="40"/>
      <c r="AJ404" s="40"/>
      <c r="AK404" s="40"/>
      <c r="AL404" s="40"/>
      <c r="AM404" s="40"/>
      <c r="AN404" s="40"/>
      <c r="AO404" s="40"/>
      <c r="AP404" s="40"/>
      <c r="AQ404" s="40"/>
      <c r="AR404" s="40"/>
      <c r="AS404" s="40"/>
    </row>
    <row r="405" spans="1:45" x14ac:dyDescent="0.35">
      <c r="A405" s="40"/>
      <c r="J405" s="40"/>
      <c r="K405" s="40"/>
      <c r="L405" s="40"/>
      <c r="M405" s="40"/>
      <c r="N405" s="40"/>
      <c r="O405" s="40"/>
      <c r="P405" s="40"/>
      <c r="Q405" s="40"/>
      <c r="R405" s="40"/>
      <c r="S405" s="40"/>
      <c r="T405" s="40"/>
      <c r="U405" s="40"/>
      <c r="V405" s="40"/>
      <c r="W405" s="40"/>
      <c r="X405" s="40"/>
      <c r="Y405" s="40"/>
      <c r="Z405" s="40"/>
      <c r="AA405" s="40"/>
      <c r="AB405" s="40"/>
      <c r="AC405" s="40"/>
      <c r="AD405" s="40"/>
      <c r="AE405" s="40"/>
      <c r="AF405" s="40"/>
      <c r="AG405" s="40"/>
      <c r="AH405" s="40"/>
      <c r="AI405" s="40"/>
      <c r="AJ405" s="40"/>
      <c r="AK405" s="40"/>
      <c r="AL405" s="40"/>
      <c r="AM405" s="40"/>
      <c r="AN405" s="40"/>
      <c r="AO405" s="40"/>
      <c r="AP405" s="40"/>
      <c r="AQ405" s="40"/>
      <c r="AR405" s="40"/>
      <c r="AS405" s="40"/>
    </row>
    <row r="406" spans="1:45" x14ac:dyDescent="0.35">
      <c r="A406" s="40"/>
      <c r="J406" s="40"/>
      <c r="K406" s="40"/>
      <c r="L406" s="40"/>
      <c r="M406" s="40"/>
      <c r="N406" s="40"/>
      <c r="O406" s="40"/>
      <c r="P406" s="40"/>
      <c r="Q406" s="40"/>
      <c r="R406" s="40"/>
      <c r="S406" s="40"/>
      <c r="T406" s="40"/>
      <c r="U406" s="40"/>
      <c r="V406" s="40"/>
      <c r="W406" s="40"/>
      <c r="X406" s="40"/>
      <c r="Y406" s="40"/>
      <c r="Z406" s="40"/>
      <c r="AA406" s="40"/>
      <c r="AB406" s="40"/>
      <c r="AC406" s="40"/>
      <c r="AD406" s="40"/>
      <c r="AE406" s="40"/>
      <c r="AF406" s="40"/>
      <c r="AG406" s="40"/>
      <c r="AH406" s="40"/>
      <c r="AI406" s="40"/>
      <c r="AJ406" s="40"/>
      <c r="AK406" s="40"/>
      <c r="AL406" s="40"/>
      <c r="AM406" s="40"/>
      <c r="AN406" s="40"/>
      <c r="AO406" s="40"/>
      <c r="AP406" s="40"/>
      <c r="AQ406" s="40"/>
      <c r="AR406" s="40"/>
      <c r="AS406" s="40"/>
    </row>
    <row r="407" spans="1:45" x14ac:dyDescent="0.35">
      <c r="A407" s="40"/>
      <c r="J407" s="40"/>
      <c r="K407" s="40"/>
      <c r="L407" s="40"/>
      <c r="M407" s="40"/>
      <c r="N407" s="40"/>
      <c r="O407" s="40"/>
      <c r="P407" s="40"/>
      <c r="Q407" s="40"/>
      <c r="R407" s="40"/>
      <c r="S407" s="40"/>
      <c r="T407" s="40"/>
      <c r="U407" s="40"/>
      <c r="V407" s="40"/>
      <c r="W407" s="40"/>
      <c r="X407" s="40"/>
      <c r="Y407" s="40"/>
      <c r="Z407" s="40"/>
      <c r="AA407" s="40"/>
      <c r="AB407" s="40"/>
      <c r="AC407" s="40"/>
      <c r="AD407" s="40"/>
      <c r="AE407" s="40"/>
      <c r="AF407" s="40"/>
      <c r="AG407" s="40"/>
      <c r="AH407" s="40"/>
      <c r="AI407" s="40"/>
      <c r="AJ407" s="40"/>
      <c r="AK407" s="40"/>
      <c r="AL407" s="40"/>
      <c r="AM407" s="40"/>
      <c r="AN407" s="40"/>
      <c r="AO407" s="40"/>
      <c r="AP407" s="40"/>
      <c r="AQ407" s="40"/>
      <c r="AR407" s="40"/>
      <c r="AS407" s="40"/>
    </row>
    <row r="408" spans="1:45" x14ac:dyDescent="0.35">
      <c r="A408" s="40"/>
      <c r="J408" s="40"/>
      <c r="K408" s="40"/>
      <c r="L408" s="40"/>
      <c r="M408" s="40"/>
      <c r="N408" s="40"/>
      <c r="O408" s="40"/>
      <c r="P408" s="40"/>
      <c r="Q408" s="40"/>
      <c r="R408" s="40"/>
      <c r="S408" s="40"/>
      <c r="T408" s="40"/>
      <c r="U408" s="40"/>
      <c r="V408" s="40"/>
      <c r="W408" s="40"/>
      <c r="X408" s="40"/>
      <c r="Y408" s="40"/>
      <c r="Z408" s="40"/>
      <c r="AA408" s="40"/>
      <c r="AB408" s="40"/>
      <c r="AC408" s="40"/>
      <c r="AD408" s="40"/>
      <c r="AE408" s="40"/>
      <c r="AF408" s="40"/>
      <c r="AG408" s="40"/>
      <c r="AH408" s="40"/>
      <c r="AI408" s="40"/>
      <c r="AJ408" s="40"/>
      <c r="AK408" s="40"/>
      <c r="AL408" s="40"/>
      <c r="AM408" s="40"/>
      <c r="AN408" s="40"/>
      <c r="AO408" s="40"/>
      <c r="AP408" s="40"/>
      <c r="AQ408" s="40"/>
      <c r="AR408" s="40"/>
      <c r="AS408" s="40"/>
    </row>
    <row r="409" spans="1:45" x14ac:dyDescent="0.35">
      <c r="A409" s="40"/>
      <c r="J409" s="40"/>
      <c r="K409" s="40"/>
      <c r="L409" s="40"/>
      <c r="M409" s="40"/>
      <c r="N409" s="40"/>
      <c r="O409" s="40"/>
      <c r="P409" s="40"/>
      <c r="Q409" s="40"/>
      <c r="R409" s="40"/>
      <c r="S409" s="40"/>
      <c r="T409" s="40"/>
      <c r="U409" s="40"/>
      <c r="V409" s="40"/>
      <c r="W409" s="40"/>
      <c r="X409" s="40"/>
      <c r="Y409" s="40"/>
      <c r="Z409" s="40"/>
      <c r="AA409" s="40"/>
      <c r="AB409" s="40"/>
      <c r="AC409" s="40"/>
      <c r="AD409" s="40"/>
      <c r="AE409" s="40"/>
      <c r="AF409" s="40"/>
      <c r="AG409" s="40"/>
      <c r="AH409" s="40"/>
      <c r="AI409" s="40"/>
      <c r="AJ409" s="40"/>
      <c r="AK409" s="40"/>
      <c r="AL409" s="40"/>
      <c r="AM409" s="40"/>
      <c r="AN409" s="40"/>
      <c r="AO409" s="40"/>
      <c r="AP409" s="40"/>
      <c r="AQ409" s="40"/>
      <c r="AR409" s="40"/>
      <c r="AS409" s="40"/>
    </row>
    <row r="410" spans="1:45" x14ac:dyDescent="0.35">
      <c r="A410" s="40"/>
      <c r="J410" s="40"/>
      <c r="K410" s="40"/>
      <c r="L410" s="40"/>
      <c r="M410" s="40"/>
      <c r="N410" s="40"/>
      <c r="O410" s="40"/>
      <c r="P410" s="40"/>
      <c r="Q410" s="40"/>
      <c r="R410" s="40"/>
      <c r="S410" s="40"/>
      <c r="T410" s="40"/>
      <c r="U410" s="40"/>
      <c r="V410" s="40"/>
      <c r="W410" s="40"/>
      <c r="X410" s="40"/>
      <c r="Y410" s="40"/>
      <c r="Z410" s="40"/>
      <c r="AA410" s="40"/>
      <c r="AB410" s="40"/>
      <c r="AC410" s="40"/>
      <c r="AD410" s="40"/>
      <c r="AE410" s="40"/>
      <c r="AF410" s="40"/>
      <c r="AG410" s="40"/>
      <c r="AH410" s="40"/>
      <c r="AI410" s="40"/>
      <c r="AJ410" s="40"/>
      <c r="AK410" s="40"/>
      <c r="AL410" s="40"/>
      <c r="AM410" s="40"/>
      <c r="AN410" s="40"/>
      <c r="AO410" s="40"/>
      <c r="AP410" s="40"/>
      <c r="AQ410" s="40"/>
      <c r="AR410" s="40"/>
      <c r="AS410" s="40"/>
    </row>
    <row r="411" spans="1:45" x14ac:dyDescent="0.35">
      <c r="A411" s="40"/>
      <c r="J411" s="40"/>
      <c r="K411" s="40"/>
      <c r="L411" s="40"/>
      <c r="M411" s="40"/>
      <c r="N411" s="40"/>
      <c r="O411" s="40"/>
      <c r="P411" s="40"/>
      <c r="Q411" s="40"/>
      <c r="R411" s="40"/>
      <c r="S411" s="40"/>
      <c r="T411" s="40"/>
      <c r="U411" s="40"/>
      <c r="V411" s="40"/>
      <c r="W411" s="40"/>
      <c r="X411" s="40"/>
      <c r="Y411" s="40"/>
      <c r="Z411" s="40"/>
      <c r="AA411" s="40"/>
      <c r="AB411" s="40"/>
      <c r="AC411" s="40"/>
      <c r="AD411" s="40"/>
      <c r="AE411" s="40"/>
      <c r="AF411" s="40"/>
      <c r="AG411" s="40"/>
      <c r="AH411" s="40"/>
      <c r="AI411" s="40"/>
      <c r="AJ411" s="40"/>
      <c r="AK411" s="40"/>
      <c r="AL411" s="40"/>
      <c r="AM411" s="40"/>
      <c r="AN411" s="40"/>
      <c r="AO411" s="40"/>
      <c r="AP411" s="40"/>
      <c r="AQ411" s="40"/>
      <c r="AR411" s="40"/>
      <c r="AS411" s="40"/>
    </row>
    <row r="412" spans="1:45" x14ac:dyDescent="0.35">
      <c r="A412" s="40"/>
      <c r="J412" s="40"/>
      <c r="K412" s="40"/>
      <c r="L412" s="40"/>
      <c r="M412" s="40"/>
      <c r="N412" s="40"/>
      <c r="O412" s="40"/>
      <c r="P412" s="40"/>
      <c r="Q412" s="40"/>
      <c r="R412" s="40"/>
      <c r="S412" s="40"/>
      <c r="T412" s="40"/>
      <c r="U412" s="40"/>
      <c r="V412" s="40"/>
      <c r="W412" s="40"/>
      <c r="X412" s="40"/>
      <c r="Y412" s="40"/>
      <c r="Z412" s="40"/>
      <c r="AA412" s="40"/>
      <c r="AB412" s="40"/>
      <c r="AC412" s="40"/>
      <c r="AD412" s="40"/>
      <c r="AE412" s="40"/>
      <c r="AF412" s="40"/>
      <c r="AG412" s="40"/>
      <c r="AH412" s="40"/>
      <c r="AI412" s="40"/>
      <c r="AJ412" s="40"/>
      <c r="AK412" s="40"/>
      <c r="AL412" s="40"/>
      <c r="AM412" s="40"/>
      <c r="AN412" s="40"/>
      <c r="AO412" s="40"/>
      <c r="AP412" s="40"/>
      <c r="AQ412" s="40"/>
      <c r="AR412" s="40"/>
      <c r="AS412" s="40"/>
    </row>
    <row r="413" spans="1:45" x14ac:dyDescent="0.35">
      <c r="A413" s="40"/>
      <c r="J413" s="40"/>
      <c r="K413" s="40"/>
      <c r="L413" s="40"/>
      <c r="M413" s="40"/>
      <c r="N413" s="40"/>
      <c r="O413" s="40"/>
      <c r="P413" s="40"/>
      <c r="Q413" s="40"/>
      <c r="R413" s="40"/>
      <c r="S413" s="40"/>
      <c r="T413" s="40"/>
      <c r="U413" s="40"/>
      <c r="V413" s="40"/>
      <c r="W413" s="40"/>
      <c r="X413" s="40"/>
      <c r="Y413" s="40"/>
      <c r="Z413" s="40"/>
      <c r="AA413" s="40"/>
      <c r="AB413" s="40"/>
      <c r="AC413" s="40"/>
      <c r="AD413" s="40"/>
      <c r="AE413" s="40"/>
      <c r="AF413" s="40"/>
      <c r="AG413" s="40"/>
      <c r="AH413" s="40"/>
      <c r="AI413" s="40"/>
      <c r="AJ413" s="40"/>
      <c r="AK413" s="40"/>
      <c r="AL413" s="40"/>
      <c r="AM413" s="40"/>
      <c r="AN413" s="40"/>
      <c r="AO413" s="40"/>
      <c r="AP413" s="40"/>
      <c r="AQ413" s="40"/>
      <c r="AR413" s="40"/>
      <c r="AS413" s="40"/>
    </row>
    <row r="414" spans="1:45" x14ac:dyDescent="0.35">
      <c r="A414" s="40"/>
      <c r="J414" s="40"/>
      <c r="K414" s="40"/>
      <c r="L414" s="40"/>
      <c r="M414" s="40"/>
      <c r="N414" s="40"/>
      <c r="O414" s="40"/>
      <c r="P414" s="40"/>
      <c r="Q414" s="40"/>
      <c r="R414" s="40"/>
      <c r="S414" s="40"/>
      <c r="T414" s="40"/>
      <c r="U414" s="40"/>
      <c r="V414" s="40"/>
      <c r="W414" s="40"/>
      <c r="X414" s="40"/>
      <c r="Y414" s="40"/>
      <c r="Z414" s="40"/>
      <c r="AA414" s="40"/>
      <c r="AB414" s="40"/>
      <c r="AC414" s="40"/>
      <c r="AD414" s="40"/>
      <c r="AE414" s="40"/>
      <c r="AF414" s="40"/>
      <c r="AG414" s="40"/>
      <c r="AH414" s="40"/>
      <c r="AI414" s="40"/>
      <c r="AJ414" s="40"/>
      <c r="AK414" s="40"/>
      <c r="AL414" s="40"/>
      <c r="AM414" s="40"/>
      <c r="AN414" s="40"/>
      <c r="AO414" s="40"/>
      <c r="AP414" s="40"/>
      <c r="AQ414" s="40"/>
      <c r="AR414" s="40"/>
      <c r="AS414" s="40"/>
    </row>
    <row r="415" spans="1:45" x14ac:dyDescent="0.35">
      <c r="A415" s="40"/>
      <c r="J415" s="40"/>
      <c r="K415" s="40"/>
      <c r="L415" s="40"/>
      <c r="M415" s="40"/>
      <c r="N415" s="40"/>
      <c r="O415" s="40"/>
      <c r="P415" s="40"/>
      <c r="Q415" s="40"/>
      <c r="R415" s="40"/>
      <c r="S415" s="40"/>
      <c r="T415" s="40"/>
      <c r="U415" s="40"/>
      <c r="V415" s="40"/>
      <c r="W415" s="40"/>
      <c r="X415" s="40"/>
      <c r="Y415" s="40"/>
      <c r="Z415" s="40"/>
      <c r="AA415" s="40"/>
      <c r="AB415" s="40"/>
      <c r="AC415" s="40"/>
      <c r="AD415" s="40"/>
      <c r="AE415" s="40"/>
      <c r="AF415" s="40"/>
      <c r="AG415" s="40"/>
      <c r="AH415" s="40"/>
      <c r="AI415" s="40"/>
      <c r="AJ415" s="40"/>
      <c r="AK415" s="40"/>
      <c r="AL415" s="40"/>
      <c r="AM415" s="40"/>
      <c r="AN415" s="40"/>
      <c r="AO415" s="40"/>
      <c r="AP415" s="40"/>
      <c r="AQ415" s="40"/>
      <c r="AR415" s="40"/>
      <c r="AS415" s="40"/>
    </row>
    <row r="416" spans="1:45" x14ac:dyDescent="0.35">
      <c r="A416" s="40"/>
      <c r="J416" s="40"/>
      <c r="K416" s="40"/>
      <c r="L416" s="40"/>
      <c r="M416" s="40"/>
      <c r="N416" s="40"/>
      <c r="O416" s="40"/>
      <c r="P416" s="40"/>
      <c r="Q416" s="40"/>
      <c r="R416" s="40"/>
      <c r="S416" s="40"/>
      <c r="T416" s="40"/>
      <c r="U416" s="40"/>
      <c r="V416" s="40"/>
      <c r="W416" s="40"/>
      <c r="X416" s="40"/>
      <c r="Y416" s="40"/>
      <c r="Z416" s="40"/>
      <c r="AA416" s="40"/>
      <c r="AB416" s="40"/>
      <c r="AC416" s="40"/>
      <c r="AD416" s="40"/>
      <c r="AE416" s="40"/>
      <c r="AF416" s="40"/>
      <c r="AG416" s="40"/>
      <c r="AH416" s="40"/>
      <c r="AI416" s="40"/>
      <c r="AJ416" s="40"/>
      <c r="AK416" s="40"/>
      <c r="AL416" s="40"/>
      <c r="AM416" s="40"/>
      <c r="AN416" s="40"/>
      <c r="AO416" s="40"/>
      <c r="AP416" s="40"/>
      <c r="AQ416" s="40"/>
      <c r="AR416" s="40"/>
      <c r="AS416" s="40"/>
    </row>
    <row r="417" spans="1:45" x14ac:dyDescent="0.35">
      <c r="A417" s="40"/>
      <c r="J417" s="40"/>
      <c r="K417" s="40"/>
      <c r="L417" s="40"/>
      <c r="M417" s="40"/>
      <c r="N417" s="40"/>
      <c r="O417" s="40"/>
      <c r="P417" s="40"/>
      <c r="Q417" s="40"/>
      <c r="R417" s="40"/>
      <c r="S417" s="40"/>
      <c r="T417" s="40"/>
      <c r="U417" s="40"/>
      <c r="V417" s="40"/>
      <c r="W417" s="40"/>
      <c r="X417" s="40"/>
      <c r="Y417" s="40"/>
      <c r="Z417" s="40"/>
      <c r="AA417" s="40"/>
      <c r="AB417" s="40"/>
      <c r="AC417" s="40"/>
      <c r="AD417" s="40"/>
      <c r="AE417" s="40"/>
      <c r="AF417" s="40"/>
      <c r="AG417" s="40"/>
      <c r="AH417" s="40"/>
      <c r="AI417" s="40"/>
      <c r="AJ417" s="40"/>
      <c r="AK417" s="40"/>
      <c r="AL417" s="40"/>
      <c r="AM417" s="40"/>
      <c r="AN417" s="40"/>
      <c r="AO417" s="40"/>
      <c r="AP417" s="40"/>
      <c r="AQ417" s="40"/>
      <c r="AR417" s="40"/>
      <c r="AS417" s="40"/>
    </row>
    <row r="418" spans="1:45" x14ac:dyDescent="0.35">
      <c r="A418" s="40"/>
      <c r="J418" s="40"/>
      <c r="K418" s="40"/>
      <c r="L418" s="40"/>
      <c r="M418" s="40"/>
      <c r="N418" s="40"/>
      <c r="O418" s="40"/>
      <c r="P418" s="40"/>
      <c r="Q418" s="40"/>
      <c r="R418" s="40"/>
      <c r="S418" s="40"/>
      <c r="T418" s="40"/>
      <c r="U418" s="40"/>
      <c r="V418" s="40"/>
      <c r="W418" s="40"/>
      <c r="X418" s="40"/>
      <c r="Y418" s="40"/>
      <c r="Z418" s="40"/>
      <c r="AA418" s="40"/>
      <c r="AB418" s="40"/>
      <c r="AC418" s="40"/>
      <c r="AD418" s="40"/>
      <c r="AE418" s="40"/>
      <c r="AF418" s="40"/>
      <c r="AG418" s="40"/>
      <c r="AH418" s="40"/>
      <c r="AI418" s="40"/>
      <c r="AJ418" s="40"/>
      <c r="AK418" s="40"/>
      <c r="AL418" s="40"/>
      <c r="AM418" s="40"/>
      <c r="AN418" s="40"/>
      <c r="AO418" s="40"/>
      <c r="AP418" s="40"/>
      <c r="AQ418" s="40"/>
      <c r="AR418" s="40"/>
      <c r="AS418" s="40"/>
    </row>
    <row r="419" spans="1:45" x14ac:dyDescent="0.35">
      <c r="A419" s="40"/>
      <c r="J419" s="40"/>
      <c r="K419" s="40"/>
      <c r="L419" s="40"/>
      <c r="M419" s="40"/>
      <c r="N419" s="40"/>
      <c r="O419" s="40"/>
      <c r="P419" s="40"/>
      <c r="Q419" s="40"/>
      <c r="R419" s="40"/>
      <c r="S419" s="40"/>
      <c r="T419" s="40"/>
      <c r="U419" s="40"/>
      <c r="V419" s="40"/>
      <c r="W419" s="40"/>
      <c r="X419" s="40"/>
      <c r="Y419" s="40"/>
      <c r="Z419" s="40"/>
      <c r="AA419" s="40"/>
      <c r="AB419" s="40"/>
      <c r="AC419" s="40"/>
      <c r="AD419" s="40"/>
      <c r="AE419" s="40"/>
      <c r="AF419" s="40"/>
      <c r="AG419" s="40"/>
      <c r="AH419" s="40"/>
      <c r="AI419" s="40"/>
      <c r="AJ419" s="40"/>
      <c r="AK419" s="40"/>
      <c r="AL419" s="40"/>
      <c r="AM419" s="40"/>
      <c r="AN419" s="40"/>
      <c r="AO419" s="40"/>
      <c r="AP419" s="40"/>
      <c r="AQ419" s="40"/>
      <c r="AR419" s="40"/>
      <c r="AS419" s="40"/>
    </row>
    <row r="420" spans="1:45" x14ac:dyDescent="0.35">
      <c r="A420" s="40"/>
      <c r="J420" s="40"/>
      <c r="K420" s="40"/>
      <c r="L420" s="40"/>
      <c r="M420" s="40"/>
      <c r="N420" s="40"/>
      <c r="O420" s="40"/>
      <c r="P420" s="40"/>
      <c r="Q420" s="40"/>
      <c r="R420" s="40"/>
      <c r="S420" s="40"/>
      <c r="T420" s="40"/>
      <c r="U420" s="40"/>
      <c r="V420" s="40"/>
      <c r="W420" s="40"/>
      <c r="X420" s="40"/>
      <c r="Y420" s="40"/>
      <c r="Z420" s="40"/>
      <c r="AA420" s="40"/>
      <c r="AB420" s="40"/>
      <c r="AC420" s="40"/>
      <c r="AD420" s="40"/>
      <c r="AE420" s="40"/>
      <c r="AF420" s="40"/>
      <c r="AG420" s="40"/>
      <c r="AH420" s="40"/>
      <c r="AI420" s="40"/>
      <c r="AJ420" s="40"/>
      <c r="AK420" s="40"/>
      <c r="AL420" s="40"/>
      <c r="AM420" s="40"/>
      <c r="AN420" s="40"/>
      <c r="AO420" s="40"/>
      <c r="AP420" s="40"/>
      <c r="AQ420" s="40"/>
      <c r="AR420" s="40"/>
      <c r="AS420" s="40"/>
    </row>
    <row r="421" spans="1:45" x14ac:dyDescent="0.35">
      <c r="A421" s="40"/>
      <c r="J421" s="40"/>
      <c r="K421" s="40"/>
      <c r="L421" s="40"/>
      <c r="M421" s="40"/>
      <c r="N421" s="40"/>
      <c r="O421" s="40"/>
      <c r="P421" s="40"/>
      <c r="Q421" s="40"/>
      <c r="R421" s="40"/>
      <c r="S421" s="40"/>
      <c r="T421" s="40"/>
      <c r="U421" s="40"/>
      <c r="V421" s="40"/>
      <c r="W421" s="40"/>
      <c r="X421" s="40"/>
      <c r="Y421" s="40"/>
      <c r="Z421" s="40"/>
      <c r="AA421" s="40"/>
      <c r="AB421" s="40"/>
      <c r="AC421" s="40"/>
      <c r="AD421" s="40"/>
      <c r="AE421" s="40"/>
      <c r="AF421" s="40"/>
      <c r="AG421" s="40"/>
      <c r="AH421" s="40"/>
      <c r="AI421" s="40"/>
      <c r="AJ421" s="40"/>
      <c r="AK421" s="40"/>
      <c r="AL421" s="40"/>
      <c r="AM421" s="40"/>
      <c r="AN421" s="40"/>
      <c r="AO421" s="40"/>
      <c r="AP421" s="40"/>
      <c r="AQ421" s="40"/>
      <c r="AR421" s="40"/>
      <c r="AS421" s="40"/>
    </row>
    <row r="422" spans="1:45" x14ac:dyDescent="0.35">
      <c r="A422" s="40"/>
      <c r="J422" s="40"/>
      <c r="K422" s="40"/>
      <c r="L422" s="40"/>
      <c r="M422" s="40"/>
      <c r="N422" s="40"/>
      <c r="O422" s="40"/>
      <c r="P422" s="40"/>
      <c r="Q422" s="40"/>
      <c r="R422" s="40"/>
      <c r="S422" s="40"/>
      <c r="T422" s="40"/>
      <c r="U422" s="40"/>
      <c r="V422" s="40"/>
      <c r="W422" s="40"/>
      <c r="X422" s="40"/>
      <c r="Y422" s="40"/>
      <c r="Z422" s="40"/>
      <c r="AA422" s="40"/>
      <c r="AB422" s="40"/>
      <c r="AC422" s="40"/>
      <c r="AD422" s="40"/>
      <c r="AE422" s="40"/>
      <c r="AF422" s="40"/>
      <c r="AG422" s="40"/>
      <c r="AH422" s="40"/>
      <c r="AI422" s="40"/>
      <c r="AJ422" s="40"/>
      <c r="AK422" s="40"/>
      <c r="AL422" s="40"/>
      <c r="AM422" s="40"/>
      <c r="AN422" s="40"/>
      <c r="AO422" s="40"/>
      <c r="AP422" s="40"/>
      <c r="AQ422" s="40"/>
      <c r="AR422" s="40"/>
      <c r="AS422" s="40"/>
    </row>
    <row r="423" spans="1:45" x14ac:dyDescent="0.35">
      <c r="A423" s="40"/>
      <c r="J423" s="40"/>
      <c r="K423" s="40"/>
      <c r="L423" s="40"/>
      <c r="M423" s="40"/>
      <c r="N423" s="40"/>
      <c r="O423" s="40"/>
      <c r="P423" s="40"/>
      <c r="Q423" s="40"/>
      <c r="R423" s="40"/>
      <c r="S423" s="40"/>
      <c r="T423" s="40"/>
      <c r="U423" s="40"/>
      <c r="V423" s="40"/>
      <c r="W423" s="40"/>
      <c r="X423" s="40"/>
      <c r="Y423" s="40"/>
      <c r="Z423" s="40"/>
      <c r="AA423" s="40"/>
      <c r="AB423" s="40"/>
      <c r="AC423" s="40"/>
      <c r="AD423" s="40"/>
      <c r="AE423" s="40"/>
      <c r="AF423" s="40"/>
      <c r="AG423" s="40"/>
      <c r="AH423" s="40"/>
      <c r="AI423" s="40"/>
      <c r="AJ423" s="40"/>
      <c r="AK423" s="40"/>
      <c r="AL423" s="40"/>
      <c r="AM423" s="40"/>
      <c r="AN423" s="40"/>
      <c r="AO423" s="40"/>
      <c r="AP423" s="40"/>
      <c r="AQ423" s="40"/>
      <c r="AR423" s="40"/>
      <c r="AS423" s="40"/>
    </row>
    <row r="424" spans="1:45" x14ac:dyDescent="0.35">
      <c r="A424" s="40"/>
      <c r="J424" s="40"/>
      <c r="K424" s="40"/>
      <c r="L424" s="40"/>
      <c r="M424" s="40"/>
      <c r="N424" s="40"/>
      <c r="O424" s="40"/>
      <c r="P424" s="40"/>
      <c r="Q424" s="40"/>
      <c r="R424" s="40"/>
      <c r="S424" s="40"/>
      <c r="T424" s="40"/>
      <c r="U424" s="40"/>
      <c r="V424" s="40"/>
      <c r="W424" s="40"/>
      <c r="X424" s="40"/>
      <c r="Y424" s="40"/>
      <c r="Z424" s="40"/>
      <c r="AA424" s="40"/>
      <c r="AB424" s="40"/>
      <c r="AC424" s="40"/>
      <c r="AD424" s="40"/>
      <c r="AE424" s="40"/>
      <c r="AF424" s="40"/>
      <c r="AG424" s="40"/>
      <c r="AH424" s="40"/>
      <c r="AI424" s="40"/>
      <c r="AJ424" s="40"/>
      <c r="AK424" s="40"/>
      <c r="AL424" s="40"/>
      <c r="AM424" s="40"/>
      <c r="AN424" s="40"/>
      <c r="AO424" s="40"/>
      <c r="AP424" s="40"/>
      <c r="AQ424" s="40"/>
      <c r="AR424" s="40"/>
      <c r="AS424" s="40"/>
    </row>
    <row r="425" spans="1:45" x14ac:dyDescent="0.35">
      <c r="A425" s="40"/>
      <c r="J425" s="40"/>
      <c r="K425" s="40"/>
      <c r="L425" s="40"/>
      <c r="M425" s="40"/>
      <c r="N425" s="40"/>
      <c r="O425" s="40"/>
      <c r="P425" s="40"/>
      <c r="Q425" s="40"/>
      <c r="R425" s="40"/>
      <c r="S425" s="40"/>
      <c r="T425" s="40"/>
      <c r="U425" s="40"/>
      <c r="V425" s="40"/>
      <c r="W425" s="40"/>
      <c r="X425" s="40"/>
      <c r="Y425" s="40"/>
      <c r="Z425" s="40"/>
      <c r="AA425" s="40"/>
      <c r="AB425" s="40"/>
      <c r="AC425" s="40"/>
      <c r="AD425" s="40"/>
      <c r="AE425" s="40"/>
      <c r="AF425" s="40"/>
      <c r="AG425" s="40"/>
      <c r="AH425" s="40"/>
      <c r="AI425" s="40"/>
      <c r="AJ425" s="40"/>
      <c r="AK425" s="40"/>
      <c r="AL425" s="40"/>
      <c r="AM425" s="40"/>
      <c r="AN425" s="40"/>
      <c r="AO425" s="40"/>
      <c r="AP425" s="40"/>
      <c r="AQ425" s="40"/>
      <c r="AR425" s="40"/>
      <c r="AS425" s="40"/>
    </row>
    <row r="426" spans="1:45" x14ac:dyDescent="0.35">
      <c r="A426" s="40"/>
      <c r="J426" s="40"/>
      <c r="K426" s="40"/>
      <c r="L426" s="40"/>
      <c r="M426" s="40"/>
      <c r="N426" s="40"/>
      <c r="O426" s="40"/>
      <c r="P426" s="40"/>
      <c r="Q426" s="40"/>
      <c r="R426" s="40"/>
      <c r="S426" s="40"/>
      <c r="T426" s="40"/>
      <c r="U426" s="40"/>
      <c r="V426" s="40"/>
      <c r="W426" s="40"/>
      <c r="X426" s="40"/>
      <c r="Y426" s="40"/>
      <c r="Z426" s="40"/>
      <c r="AA426" s="40"/>
      <c r="AB426" s="40"/>
      <c r="AC426" s="40"/>
      <c r="AD426" s="40"/>
      <c r="AE426" s="40"/>
      <c r="AF426" s="40"/>
      <c r="AG426" s="40"/>
      <c r="AH426" s="40"/>
      <c r="AI426" s="40"/>
      <c r="AJ426" s="40"/>
      <c r="AK426" s="40"/>
      <c r="AL426" s="40"/>
      <c r="AM426" s="40"/>
      <c r="AN426" s="40"/>
      <c r="AO426" s="40"/>
      <c r="AP426" s="40"/>
      <c r="AQ426" s="40"/>
      <c r="AR426" s="40"/>
      <c r="AS426" s="40"/>
    </row>
    <row r="427" spans="1:45" x14ac:dyDescent="0.35">
      <c r="A427" s="40"/>
      <c r="J427" s="40"/>
      <c r="K427" s="40"/>
      <c r="L427" s="40"/>
      <c r="M427" s="40"/>
      <c r="N427" s="40"/>
      <c r="O427" s="40"/>
      <c r="P427" s="40"/>
      <c r="Q427" s="40"/>
      <c r="R427" s="40"/>
      <c r="S427" s="40"/>
      <c r="T427" s="40"/>
      <c r="U427" s="40"/>
      <c r="V427" s="40"/>
      <c r="W427" s="40"/>
      <c r="X427" s="40"/>
      <c r="Y427" s="40"/>
      <c r="Z427" s="40"/>
      <c r="AA427" s="40"/>
      <c r="AB427" s="40"/>
      <c r="AC427" s="40"/>
      <c r="AD427" s="40"/>
      <c r="AE427" s="40"/>
      <c r="AF427" s="40"/>
      <c r="AG427" s="40"/>
      <c r="AH427" s="40"/>
      <c r="AI427" s="40"/>
      <c r="AJ427" s="40"/>
      <c r="AK427" s="40"/>
      <c r="AL427" s="40"/>
      <c r="AM427" s="40"/>
      <c r="AN427" s="40"/>
      <c r="AO427" s="40"/>
      <c r="AP427" s="40"/>
      <c r="AQ427" s="40"/>
      <c r="AR427" s="40"/>
      <c r="AS427" s="40"/>
    </row>
    <row r="428" spans="1:45" x14ac:dyDescent="0.35">
      <c r="A428" s="40"/>
      <c r="J428" s="40"/>
      <c r="K428" s="40"/>
      <c r="L428" s="40"/>
      <c r="M428" s="40"/>
      <c r="N428" s="40"/>
      <c r="O428" s="40"/>
      <c r="P428" s="40"/>
      <c r="Q428" s="40"/>
      <c r="R428" s="40"/>
      <c r="S428" s="40"/>
      <c r="T428" s="40"/>
      <c r="U428" s="40"/>
      <c r="V428" s="40"/>
      <c r="W428" s="40"/>
      <c r="X428" s="40"/>
      <c r="Y428" s="40"/>
      <c r="Z428" s="40"/>
      <c r="AA428" s="40"/>
      <c r="AB428" s="40"/>
      <c r="AC428" s="40"/>
      <c r="AD428" s="40"/>
      <c r="AE428" s="40"/>
      <c r="AF428" s="40"/>
      <c r="AG428" s="40"/>
      <c r="AH428" s="40"/>
      <c r="AI428" s="40"/>
      <c r="AJ428" s="40"/>
      <c r="AK428" s="40"/>
      <c r="AL428" s="40"/>
      <c r="AM428" s="40"/>
      <c r="AN428" s="40"/>
      <c r="AO428" s="40"/>
      <c r="AP428" s="40"/>
      <c r="AQ428" s="40"/>
      <c r="AR428" s="40"/>
      <c r="AS428" s="40"/>
    </row>
    <row r="429" spans="1:45" x14ac:dyDescent="0.35">
      <c r="A429" s="40"/>
      <c r="J429" s="40"/>
      <c r="K429" s="40"/>
      <c r="L429" s="40"/>
      <c r="M429" s="40"/>
      <c r="N429" s="40"/>
      <c r="O429" s="40"/>
      <c r="P429" s="40"/>
      <c r="Q429" s="40"/>
      <c r="R429" s="40"/>
      <c r="S429" s="40"/>
      <c r="T429" s="40"/>
      <c r="U429" s="40"/>
      <c r="V429" s="40"/>
      <c r="W429" s="40"/>
      <c r="X429" s="40"/>
      <c r="Y429" s="40"/>
      <c r="Z429" s="40"/>
      <c r="AA429" s="40"/>
      <c r="AB429" s="40"/>
      <c r="AC429" s="40"/>
      <c r="AD429" s="40"/>
      <c r="AE429" s="40"/>
      <c r="AF429" s="40"/>
      <c r="AG429" s="40"/>
      <c r="AH429" s="40"/>
      <c r="AI429" s="40"/>
      <c r="AJ429" s="40"/>
      <c r="AK429" s="40"/>
      <c r="AL429" s="40"/>
      <c r="AM429" s="40"/>
      <c r="AN429" s="40"/>
      <c r="AO429" s="40"/>
      <c r="AP429" s="40"/>
      <c r="AQ429" s="40"/>
      <c r="AR429" s="40"/>
      <c r="AS429" s="40"/>
    </row>
    <row r="430" spans="1:45" x14ac:dyDescent="0.35">
      <c r="A430" s="40"/>
      <c r="J430" s="40"/>
      <c r="K430" s="40"/>
      <c r="L430" s="40"/>
      <c r="M430" s="40"/>
      <c r="N430" s="40"/>
      <c r="O430" s="40"/>
      <c r="P430" s="40"/>
      <c r="Q430" s="40"/>
      <c r="R430" s="40"/>
      <c r="S430" s="40"/>
      <c r="T430" s="40"/>
      <c r="U430" s="40"/>
      <c r="V430" s="40"/>
      <c r="W430" s="40"/>
      <c r="X430" s="40"/>
      <c r="Y430" s="40"/>
      <c r="Z430" s="40"/>
      <c r="AA430" s="40"/>
      <c r="AB430" s="40"/>
      <c r="AC430" s="40"/>
      <c r="AD430" s="40"/>
      <c r="AE430" s="40"/>
      <c r="AF430" s="40"/>
      <c r="AG430" s="40"/>
      <c r="AH430" s="40"/>
      <c r="AI430" s="40"/>
      <c r="AJ430" s="40"/>
      <c r="AK430" s="40"/>
      <c r="AL430" s="40"/>
      <c r="AM430" s="40"/>
      <c r="AN430" s="40"/>
      <c r="AO430" s="40"/>
      <c r="AP430" s="40"/>
      <c r="AQ430" s="40"/>
      <c r="AR430" s="40"/>
      <c r="AS430" s="40"/>
    </row>
    <row r="431" spans="1:45" x14ac:dyDescent="0.35">
      <c r="A431" s="40"/>
      <c r="J431" s="40"/>
      <c r="K431" s="40"/>
      <c r="L431" s="40"/>
      <c r="M431" s="40"/>
      <c r="N431" s="40"/>
      <c r="O431" s="40"/>
      <c r="P431" s="40"/>
      <c r="Q431" s="40"/>
      <c r="R431" s="40"/>
      <c r="S431" s="40"/>
      <c r="T431" s="40"/>
      <c r="U431" s="40"/>
      <c r="V431" s="40"/>
      <c r="W431" s="40"/>
      <c r="X431" s="40"/>
      <c r="Y431" s="40"/>
      <c r="Z431" s="40"/>
      <c r="AA431" s="40"/>
      <c r="AB431" s="40"/>
      <c r="AC431" s="40"/>
      <c r="AD431" s="40"/>
      <c r="AE431" s="40"/>
      <c r="AF431" s="40"/>
      <c r="AG431" s="40"/>
      <c r="AH431" s="40"/>
      <c r="AI431" s="40"/>
      <c r="AJ431" s="40"/>
      <c r="AK431" s="40"/>
      <c r="AL431" s="40"/>
      <c r="AM431" s="40"/>
      <c r="AN431" s="40"/>
      <c r="AO431" s="40"/>
      <c r="AP431" s="40"/>
      <c r="AQ431" s="40"/>
      <c r="AR431" s="40"/>
      <c r="AS431" s="40"/>
    </row>
    <row r="432" spans="1:45" x14ac:dyDescent="0.35">
      <c r="A432" s="40"/>
      <c r="J432" s="40"/>
      <c r="K432" s="40"/>
      <c r="L432" s="40"/>
      <c r="M432" s="40"/>
      <c r="N432" s="40"/>
      <c r="O432" s="40"/>
      <c r="P432" s="40"/>
      <c r="Q432" s="40"/>
      <c r="R432" s="40"/>
      <c r="S432" s="40"/>
      <c r="T432" s="40"/>
      <c r="U432" s="40"/>
      <c r="V432" s="40"/>
      <c r="W432" s="40"/>
      <c r="X432" s="40"/>
      <c r="Y432" s="40"/>
      <c r="Z432" s="40"/>
      <c r="AA432" s="40"/>
      <c r="AB432" s="40"/>
      <c r="AC432" s="40"/>
      <c r="AD432" s="40"/>
      <c r="AE432" s="40"/>
      <c r="AF432" s="40"/>
      <c r="AG432" s="40"/>
      <c r="AH432" s="40"/>
      <c r="AI432" s="40"/>
      <c r="AJ432" s="40"/>
      <c r="AK432" s="40"/>
      <c r="AL432" s="40"/>
      <c r="AM432" s="40"/>
      <c r="AN432" s="40"/>
      <c r="AO432" s="40"/>
      <c r="AP432" s="40"/>
      <c r="AQ432" s="40"/>
      <c r="AR432" s="40"/>
      <c r="AS432" s="40"/>
    </row>
    <row r="433" spans="1:45" x14ac:dyDescent="0.35">
      <c r="A433" s="40"/>
      <c r="J433" s="40"/>
      <c r="K433" s="40"/>
      <c r="L433" s="40"/>
      <c r="M433" s="40"/>
      <c r="N433" s="40"/>
      <c r="O433" s="40"/>
      <c r="P433" s="40"/>
      <c r="Q433" s="40"/>
      <c r="R433" s="40"/>
      <c r="S433" s="40"/>
      <c r="T433" s="40"/>
      <c r="U433" s="40"/>
      <c r="V433" s="40"/>
      <c r="W433" s="40"/>
      <c r="X433" s="40"/>
      <c r="Y433" s="40"/>
      <c r="Z433" s="40"/>
      <c r="AA433" s="40"/>
      <c r="AB433" s="40"/>
      <c r="AC433" s="40"/>
      <c r="AD433" s="40"/>
      <c r="AE433" s="40"/>
      <c r="AF433" s="40"/>
      <c r="AG433" s="40"/>
      <c r="AH433" s="40"/>
      <c r="AI433" s="40"/>
      <c r="AJ433" s="40"/>
      <c r="AK433" s="40"/>
      <c r="AL433" s="40"/>
      <c r="AM433" s="40"/>
      <c r="AN433" s="40"/>
      <c r="AO433" s="40"/>
      <c r="AP433" s="40"/>
      <c r="AQ433" s="40"/>
      <c r="AR433" s="40"/>
      <c r="AS433" s="40"/>
    </row>
    <row r="434" spans="1:45" x14ac:dyDescent="0.35">
      <c r="A434" s="40"/>
      <c r="J434" s="40"/>
      <c r="K434" s="40"/>
      <c r="L434" s="40"/>
      <c r="M434" s="40"/>
      <c r="N434" s="40"/>
      <c r="O434" s="40"/>
      <c r="P434" s="40"/>
      <c r="Q434" s="40"/>
      <c r="R434" s="40"/>
      <c r="S434" s="40"/>
      <c r="T434" s="40"/>
      <c r="U434" s="40"/>
      <c r="V434" s="40"/>
      <c r="W434" s="40"/>
      <c r="X434" s="40"/>
      <c r="Y434" s="40"/>
      <c r="Z434" s="40"/>
      <c r="AA434" s="40"/>
      <c r="AB434" s="40"/>
      <c r="AC434" s="40"/>
      <c r="AD434" s="40"/>
      <c r="AE434" s="40"/>
      <c r="AF434" s="40"/>
      <c r="AG434" s="40"/>
      <c r="AH434" s="40"/>
      <c r="AI434" s="40"/>
      <c r="AJ434" s="40"/>
      <c r="AK434" s="40"/>
      <c r="AL434" s="40"/>
      <c r="AM434" s="40"/>
      <c r="AN434" s="40"/>
      <c r="AO434" s="40"/>
      <c r="AP434" s="40"/>
      <c r="AQ434" s="40"/>
      <c r="AR434" s="40"/>
      <c r="AS434" s="40"/>
    </row>
    <row r="435" spans="1:45" x14ac:dyDescent="0.35">
      <c r="A435" s="40"/>
      <c r="J435" s="40"/>
      <c r="K435" s="40"/>
      <c r="L435" s="40"/>
      <c r="M435" s="40"/>
      <c r="N435" s="40"/>
      <c r="O435" s="40"/>
      <c r="P435" s="40"/>
      <c r="Q435" s="40"/>
      <c r="R435" s="40"/>
      <c r="S435" s="40"/>
      <c r="T435" s="40"/>
      <c r="U435" s="40"/>
      <c r="V435" s="40"/>
      <c r="W435" s="40"/>
      <c r="X435" s="40"/>
      <c r="Y435" s="40"/>
      <c r="Z435" s="40"/>
      <c r="AA435" s="40"/>
      <c r="AB435" s="40"/>
      <c r="AC435" s="40"/>
      <c r="AD435" s="40"/>
      <c r="AE435" s="40"/>
      <c r="AF435" s="40"/>
      <c r="AG435" s="40"/>
      <c r="AH435" s="40"/>
      <c r="AI435" s="40"/>
      <c r="AJ435" s="40"/>
      <c r="AK435" s="40"/>
      <c r="AL435" s="40"/>
      <c r="AM435" s="40"/>
      <c r="AN435" s="40"/>
      <c r="AO435" s="40"/>
      <c r="AP435" s="40"/>
      <c r="AQ435" s="40"/>
      <c r="AR435" s="40"/>
      <c r="AS435" s="40"/>
    </row>
    <row r="436" spans="1:45" x14ac:dyDescent="0.35">
      <c r="A436" s="40"/>
      <c r="J436" s="40"/>
      <c r="K436" s="40"/>
      <c r="L436" s="40"/>
      <c r="M436" s="40"/>
      <c r="N436" s="40"/>
      <c r="O436" s="40"/>
      <c r="P436" s="40"/>
      <c r="Q436" s="40"/>
      <c r="R436" s="40"/>
      <c r="S436" s="40"/>
      <c r="T436" s="40"/>
      <c r="U436" s="40"/>
      <c r="V436" s="40"/>
      <c r="W436" s="40"/>
      <c r="X436" s="40"/>
      <c r="Y436" s="40"/>
      <c r="Z436" s="40"/>
      <c r="AA436" s="40"/>
      <c r="AB436" s="40"/>
      <c r="AC436" s="40"/>
      <c r="AD436" s="40"/>
      <c r="AE436" s="40"/>
      <c r="AF436" s="40"/>
      <c r="AG436" s="40"/>
      <c r="AH436" s="40"/>
      <c r="AI436" s="40"/>
      <c r="AJ436" s="40"/>
      <c r="AK436" s="40"/>
      <c r="AL436" s="40"/>
      <c r="AM436" s="40"/>
      <c r="AN436" s="40"/>
      <c r="AO436" s="40"/>
      <c r="AP436" s="40"/>
      <c r="AQ436" s="40"/>
      <c r="AR436" s="40"/>
      <c r="AS436" s="40"/>
    </row>
    <row r="437" spans="1:45" x14ac:dyDescent="0.35">
      <c r="A437" s="40"/>
      <c r="J437" s="40"/>
      <c r="K437" s="40"/>
      <c r="L437" s="40"/>
      <c r="M437" s="40"/>
      <c r="N437" s="40"/>
      <c r="O437" s="40"/>
      <c r="P437" s="40"/>
      <c r="Q437" s="40"/>
      <c r="R437" s="40"/>
      <c r="S437" s="40"/>
      <c r="T437" s="40"/>
      <c r="U437" s="40"/>
      <c r="V437" s="40"/>
      <c r="W437" s="40"/>
      <c r="X437" s="40"/>
      <c r="Y437" s="40"/>
      <c r="Z437" s="40"/>
      <c r="AA437" s="40"/>
      <c r="AB437" s="40"/>
      <c r="AC437" s="40"/>
      <c r="AD437" s="40"/>
      <c r="AE437" s="40"/>
      <c r="AF437" s="40"/>
      <c r="AG437" s="40"/>
      <c r="AH437" s="40"/>
      <c r="AI437" s="40"/>
      <c r="AJ437" s="40"/>
      <c r="AK437" s="40"/>
      <c r="AL437" s="40"/>
      <c r="AM437" s="40"/>
      <c r="AN437" s="40"/>
      <c r="AO437" s="40"/>
      <c r="AP437" s="40"/>
      <c r="AQ437" s="40"/>
      <c r="AR437" s="40"/>
      <c r="AS437" s="40"/>
    </row>
    <row r="438" spans="1:45" x14ac:dyDescent="0.35">
      <c r="A438" s="40"/>
      <c r="J438" s="40"/>
      <c r="K438" s="40"/>
      <c r="L438" s="40"/>
      <c r="M438" s="40"/>
      <c r="N438" s="40"/>
      <c r="O438" s="40"/>
      <c r="P438" s="40"/>
      <c r="Q438" s="40"/>
      <c r="R438" s="40"/>
      <c r="S438" s="40"/>
      <c r="T438" s="40"/>
      <c r="U438" s="40"/>
      <c r="V438" s="40"/>
      <c r="W438" s="40"/>
      <c r="X438" s="40"/>
      <c r="Y438" s="40"/>
      <c r="Z438" s="40"/>
      <c r="AA438" s="40"/>
      <c r="AB438" s="40"/>
      <c r="AC438" s="40"/>
      <c r="AD438" s="40"/>
      <c r="AE438" s="40"/>
      <c r="AF438" s="40"/>
      <c r="AG438" s="40"/>
      <c r="AH438" s="40"/>
      <c r="AI438" s="40"/>
      <c r="AJ438" s="40"/>
      <c r="AK438" s="40"/>
      <c r="AL438" s="40"/>
      <c r="AM438" s="40"/>
      <c r="AN438" s="40"/>
      <c r="AO438" s="40"/>
      <c r="AP438" s="40"/>
      <c r="AQ438" s="40"/>
      <c r="AR438" s="40"/>
      <c r="AS438" s="40"/>
    </row>
    <row r="439" spans="1:45" x14ac:dyDescent="0.35">
      <c r="A439" s="40"/>
      <c r="J439" s="40"/>
      <c r="K439" s="40"/>
      <c r="L439" s="40"/>
      <c r="M439" s="40"/>
      <c r="N439" s="40"/>
      <c r="O439" s="40"/>
      <c r="P439" s="40"/>
      <c r="Q439" s="40"/>
      <c r="R439" s="40"/>
      <c r="S439" s="40"/>
      <c r="T439" s="40"/>
      <c r="U439" s="40"/>
      <c r="V439" s="40"/>
      <c r="W439" s="40"/>
      <c r="X439" s="40"/>
      <c r="Y439" s="40"/>
      <c r="Z439" s="40"/>
      <c r="AA439" s="40"/>
      <c r="AB439" s="40"/>
      <c r="AC439" s="40"/>
      <c r="AD439" s="40"/>
      <c r="AE439" s="40"/>
      <c r="AF439" s="40"/>
      <c r="AG439" s="40"/>
      <c r="AH439" s="40"/>
      <c r="AI439" s="40"/>
      <c r="AJ439" s="40"/>
      <c r="AK439" s="40"/>
      <c r="AL439" s="40"/>
      <c r="AM439" s="40"/>
      <c r="AN439" s="40"/>
      <c r="AO439" s="40"/>
      <c r="AP439" s="40"/>
      <c r="AQ439" s="40"/>
      <c r="AR439" s="40"/>
      <c r="AS439" s="40"/>
    </row>
    <row r="440" spans="1:45" x14ac:dyDescent="0.35">
      <c r="A440" s="40"/>
      <c r="J440" s="40"/>
      <c r="K440" s="40"/>
      <c r="L440" s="40"/>
      <c r="M440" s="40"/>
      <c r="N440" s="40"/>
      <c r="O440" s="40"/>
      <c r="P440" s="40"/>
      <c r="Q440" s="40"/>
      <c r="R440" s="40"/>
      <c r="S440" s="40"/>
      <c r="T440" s="40"/>
      <c r="U440" s="40"/>
      <c r="V440" s="40"/>
      <c r="W440" s="40"/>
      <c r="X440" s="40"/>
      <c r="Y440" s="40"/>
      <c r="Z440" s="40"/>
      <c r="AA440" s="40"/>
      <c r="AB440" s="40"/>
      <c r="AC440" s="40"/>
      <c r="AD440" s="40"/>
      <c r="AE440" s="40"/>
      <c r="AF440" s="40"/>
      <c r="AG440" s="40"/>
      <c r="AH440" s="40"/>
      <c r="AI440" s="40"/>
      <c r="AJ440" s="40"/>
      <c r="AK440" s="40"/>
      <c r="AL440" s="40"/>
      <c r="AM440" s="40"/>
      <c r="AN440" s="40"/>
      <c r="AO440" s="40"/>
      <c r="AP440" s="40"/>
      <c r="AQ440" s="40"/>
      <c r="AR440" s="40"/>
      <c r="AS440" s="40"/>
    </row>
    <row r="441" spans="1:45" x14ac:dyDescent="0.35">
      <c r="A441" s="40"/>
      <c r="J441" s="40"/>
      <c r="K441" s="40"/>
      <c r="L441" s="40"/>
      <c r="M441" s="40"/>
      <c r="N441" s="40"/>
      <c r="O441" s="40"/>
      <c r="P441" s="40"/>
      <c r="Q441" s="40"/>
      <c r="R441" s="40"/>
      <c r="S441" s="40"/>
      <c r="T441" s="40"/>
      <c r="U441" s="40"/>
      <c r="V441" s="40"/>
      <c r="W441" s="40"/>
      <c r="X441" s="40"/>
      <c r="Y441" s="40"/>
      <c r="Z441" s="40"/>
      <c r="AA441" s="40"/>
      <c r="AB441" s="40"/>
      <c r="AC441" s="40"/>
      <c r="AD441" s="40"/>
      <c r="AE441" s="40"/>
      <c r="AF441" s="40"/>
      <c r="AG441" s="40"/>
      <c r="AH441" s="40"/>
      <c r="AI441" s="40"/>
      <c r="AJ441" s="40"/>
      <c r="AK441" s="40"/>
      <c r="AL441" s="40"/>
      <c r="AM441" s="40"/>
      <c r="AN441" s="40"/>
      <c r="AO441" s="40"/>
      <c r="AP441" s="40"/>
      <c r="AQ441" s="40"/>
      <c r="AR441" s="40"/>
      <c r="AS441" s="40"/>
    </row>
    <row r="442" spans="1:45" x14ac:dyDescent="0.35">
      <c r="A442" s="40"/>
      <c r="J442" s="40"/>
      <c r="K442" s="40"/>
      <c r="L442" s="40"/>
      <c r="M442" s="40"/>
      <c r="N442" s="40"/>
      <c r="O442" s="40"/>
      <c r="P442" s="40"/>
      <c r="Q442" s="40"/>
      <c r="R442" s="40"/>
      <c r="S442" s="40"/>
      <c r="T442" s="40"/>
      <c r="U442" s="40"/>
      <c r="V442" s="40"/>
      <c r="W442" s="40"/>
      <c r="X442" s="40"/>
      <c r="Y442" s="40"/>
      <c r="Z442" s="40"/>
      <c r="AA442" s="40"/>
      <c r="AB442" s="40"/>
      <c r="AC442" s="40"/>
      <c r="AD442" s="40"/>
      <c r="AE442" s="40"/>
      <c r="AF442" s="40"/>
      <c r="AG442" s="40"/>
      <c r="AH442" s="40"/>
      <c r="AI442" s="40"/>
      <c r="AJ442" s="40"/>
      <c r="AK442" s="40"/>
      <c r="AL442" s="40"/>
      <c r="AM442" s="40"/>
      <c r="AN442" s="40"/>
      <c r="AO442" s="40"/>
      <c r="AP442" s="40"/>
      <c r="AQ442" s="40"/>
      <c r="AR442" s="40"/>
      <c r="AS442" s="40"/>
    </row>
    <row r="443" spans="1:45" x14ac:dyDescent="0.35">
      <c r="A443" s="40"/>
      <c r="J443" s="40"/>
      <c r="K443" s="40"/>
      <c r="L443" s="40"/>
      <c r="M443" s="40"/>
      <c r="N443" s="40"/>
      <c r="O443" s="40"/>
      <c r="P443" s="40"/>
      <c r="Q443" s="40"/>
      <c r="R443" s="40"/>
      <c r="S443" s="40"/>
      <c r="T443" s="40"/>
      <c r="U443" s="40"/>
      <c r="V443" s="40"/>
      <c r="W443" s="40"/>
      <c r="X443" s="40"/>
      <c r="Y443" s="40"/>
      <c r="Z443" s="40"/>
      <c r="AA443" s="40"/>
      <c r="AB443" s="40"/>
      <c r="AC443" s="40"/>
      <c r="AD443" s="40"/>
      <c r="AE443" s="40"/>
      <c r="AF443" s="40"/>
      <c r="AG443" s="40"/>
      <c r="AH443" s="40"/>
      <c r="AI443" s="40"/>
      <c r="AJ443" s="40"/>
      <c r="AK443" s="40"/>
      <c r="AL443" s="40"/>
      <c r="AM443" s="40"/>
      <c r="AN443" s="40"/>
      <c r="AO443" s="40"/>
      <c r="AP443" s="40"/>
      <c r="AQ443" s="40"/>
      <c r="AR443" s="40"/>
      <c r="AS443" s="40"/>
    </row>
    <row r="444" spans="1:45" x14ac:dyDescent="0.35">
      <c r="A444" s="40"/>
      <c r="J444" s="40"/>
      <c r="K444" s="40"/>
      <c r="L444" s="40"/>
      <c r="M444" s="40"/>
      <c r="N444" s="40"/>
      <c r="O444" s="40"/>
      <c r="P444" s="40"/>
      <c r="Q444" s="40"/>
      <c r="R444" s="40"/>
      <c r="S444" s="40"/>
      <c r="T444" s="40"/>
      <c r="U444" s="40"/>
      <c r="V444" s="40"/>
      <c r="W444" s="40"/>
      <c r="X444" s="40"/>
      <c r="Y444" s="40"/>
      <c r="Z444" s="40"/>
      <c r="AA444" s="40"/>
      <c r="AB444" s="40"/>
      <c r="AC444" s="40"/>
      <c r="AD444" s="40"/>
      <c r="AE444" s="40"/>
      <c r="AF444" s="40"/>
      <c r="AG444" s="40"/>
      <c r="AH444" s="40"/>
      <c r="AI444" s="40"/>
      <c r="AJ444" s="40"/>
      <c r="AK444" s="40"/>
      <c r="AL444" s="40"/>
      <c r="AM444" s="40"/>
      <c r="AN444" s="40"/>
      <c r="AO444" s="40"/>
      <c r="AP444" s="40"/>
      <c r="AQ444" s="40"/>
      <c r="AR444" s="40"/>
      <c r="AS444" s="40"/>
    </row>
    <row r="445" spans="1:45" x14ac:dyDescent="0.35">
      <c r="A445" s="40"/>
    </row>
    <row r="446" spans="1:45" x14ac:dyDescent="0.35">
      <c r="A446" s="40"/>
    </row>
    <row r="447" spans="1:45" x14ac:dyDescent="0.35">
      <c r="A447" s="40"/>
    </row>
    <row r="448" spans="1:45" x14ac:dyDescent="0.35">
      <c r="A448" s="40"/>
    </row>
  </sheetData>
  <mergeCells count="17">
    <mergeCell ref="Z56:AE105"/>
    <mergeCell ref="E56:I105"/>
    <mergeCell ref="Z6:AE55"/>
    <mergeCell ref="B2:I4"/>
    <mergeCell ref="J2:X4"/>
    <mergeCell ref="B6:D255"/>
    <mergeCell ref="E6:I55"/>
    <mergeCell ref="E206:I255"/>
    <mergeCell ref="Z156:AE205"/>
    <mergeCell ref="E156:I205"/>
    <mergeCell ref="Z106:AE155"/>
    <mergeCell ref="E106:I155"/>
    <mergeCell ref="J256:L261"/>
    <mergeCell ref="M256:O261"/>
    <mergeCell ref="P256:R261"/>
    <mergeCell ref="S256:U261"/>
    <mergeCell ref="V256:X261"/>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AM53"/>
  <sheetViews>
    <sheetView tabSelected="1" topLeftCell="A15" zoomScale="80" zoomScaleNormal="80" workbookViewId="0">
      <selection activeCell="H16" sqref="H16:H18"/>
    </sheetView>
  </sheetViews>
  <sheetFormatPr baseColWidth="10" defaultColWidth="11.453125" defaultRowHeight="14" x14ac:dyDescent="0.35"/>
  <cols>
    <col min="1" max="1" width="6.26953125" style="1" customWidth="1"/>
    <col min="2" max="2" width="21.7265625" style="1" customWidth="1"/>
    <col min="3" max="3" width="25.54296875" style="1" customWidth="1"/>
    <col min="4" max="4" width="32.1796875" style="1" customWidth="1"/>
    <col min="5" max="5" width="15.54296875" style="1" customWidth="1"/>
    <col min="6" max="6" width="24.453125" style="1" customWidth="1"/>
    <col min="7" max="7" width="21.81640625" style="1" customWidth="1"/>
    <col min="8" max="8" width="32.453125" style="2" customWidth="1"/>
    <col min="9" max="9" width="19" style="1" customWidth="1"/>
    <col min="10" max="10" width="17.81640625" style="1" customWidth="1"/>
    <col min="11" max="11" width="16.54296875" style="1" customWidth="1"/>
    <col min="12" max="12" width="6.26953125" style="1" customWidth="1"/>
    <col min="13" max="13" width="33" style="1" customWidth="1"/>
    <col min="14" max="14" width="42" style="1" customWidth="1"/>
    <col min="15" max="15" width="15.453125" style="1" customWidth="1"/>
    <col min="16" max="16" width="6.26953125" style="1" customWidth="1"/>
    <col min="17" max="17" width="16" style="1" customWidth="1"/>
    <col min="18" max="18" width="5.81640625" style="1" customWidth="1"/>
    <col min="19" max="19" width="50.1796875" style="2" customWidth="1"/>
    <col min="20" max="20" width="15.1796875" style="1" customWidth="1"/>
    <col min="21" max="21" width="6.81640625" style="1" customWidth="1"/>
    <col min="22" max="22" width="5" style="1" customWidth="1"/>
    <col min="23" max="23" width="5.54296875" style="1" customWidth="1"/>
    <col min="24" max="24" width="7.1796875" style="1" customWidth="1"/>
    <col min="25" max="25" width="6.7265625" style="1" customWidth="1"/>
    <col min="26" max="26" width="7.54296875" style="1" customWidth="1"/>
    <col min="27" max="27" width="10.54296875" style="1" customWidth="1"/>
    <col min="28" max="28" width="8.7265625" style="1" customWidth="1"/>
    <col min="29" max="29" width="8.81640625" style="1" customWidth="1"/>
    <col min="30" max="30" width="9.26953125" style="1" customWidth="1"/>
    <col min="31" max="31" width="9.453125" style="1" customWidth="1"/>
    <col min="32" max="32" width="8.453125" style="1" customWidth="1"/>
    <col min="33" max="33" width="7.26953125" style="1" customWidth="1"/>
    <col min="34" max="34" width="32.7265625" style="2" customWidth="1"/>
    <col min="35" max="35" width="18.81640625" style="1" customWidth="1"/>
    <col min="36" max="36" width="12.54296875" style="90" customWidth="1"/>
    <col min="37" max="37" width="16.1796875" style="90" customWidth="1"/>
    <col min="38" max="38" width="18.54296875" style="91" customWidth="1"/>
    <col min="39" max="39" width="21" style="2" customWidth="1"/>
    <col min="40" max="94" width="11.453125" style="2" customWidth="1"/>
    <col min="95" max="16384" width="11.453125" style="2"/>
  </cols>
  <sheetData>
    <row r="1" spans="1:39" ht="36" customHeight="1" x14ac:dyDescent="0.35">
      <c r="A1" s="322" t="s">
        <v>348</v>
      </c>
      <c r="B1" s="323"/>
      <c r="C1" s="323"/>
      <c r="D1" s="323"/>
      <c r="E1" s="323"/>
      <c r="F1" s="323"/>
      <c r="G1" s="323"/>
      <c r="H1" s="323"/>
      <c r="I1" s="323"/>
      <c r="J1" s="323"/>
      <c r="K1" s="323"/>
      <c r="L1" s="323"/>
      <c r="M1" s="323"/>
      <c r="N1" s="323"/>
      <c r="O1" s="323"/>
      <c r="P1" s="323"/>
      <c r="Q1" s="323"/>
      <c r="R1" s="323"/>
      <c r="S1" s="323"/>
      <c r="T1" s="323"/>
      <c r="U1" s="323"/>
      <c r="V1" s="323"/>
      <c r="W1" s="323"/>
      <c r="X1" s="323"/>
      <c r="Y1" s="323"/>
      <c r="Z1" s="323"/>
      <c r="AA1" s="323"/>
      <c r="AB1" s="323"/>
      <c r="AC1" s="323"/>
      <c r="AD1" s="323"/>
      <c r="AE1" s="323"/>
      <c r="AF1" s="323"/>
      <c r="AG1" s="323"/>
      <c r="AH1" s="323"/>
      <c r="AI1" s="323"/>
      <c r="AJ1" s="323"/>
      <c r="AK1" s="323"/>
      <c r="AL1" s="323"/>
      <c r="AM1" s="324"/>
    </row>
    <row r="2" spans="1:39" ht="36" customHeight="1" x14ac:dyDescent="0.35">
      <c r="A2" s="325"/>
      <c r="B2" s="326"/>
      <c r="C2" s="326"/>
      <c r="D2" s="326"/>
      <c r="E2" s="326"/>
      <c r="F2" s="326"/>
      <c r="G2" s="326"/>
      <c r="H2" s="326"/>
      <c r="I2" s="326"/>
      <c r="J2" s="326"/>
      <c r="K2" s="326"/>
      <c r="L2" s="326"/>
      <c r="M2" s="326"/>
      <c r="N2" s="326"/>
      <c r="O2" s="326"/>
      <c r="P2" s="326"/>
      <c r="Q2" s="326"/>
      <c r="R2" s="326"/>
      <c r="S2" s="326"/>
      <c r="T2" s="326"/>
      <c r="U2" s="326"/>
      <c r="V2" s="326"/>
      <c r="W2" s="326"/>
      <c r="X2" s="326"/>
      <c r="Y2" s="326"/>
      <c r="Z2" s="326"/>
      <c r="AA2" s="326"/>
      <c r="AB2" s="326"/>
      <c r="AC2" s="326"/>
      <c r="AD2" s="326"/>
      <c r="AE2" s="326"/>
      <c r="AF2" s="326"/>
      <c r="AG2" s="326"/>
      <c r="AH2" s="326"/>
      <c r="AI2" s="326"/>
      <c r="AJ2" s="326"/>
      <c r="AK2" s="326"/>
      <c r="AL2" s="326"/>
      <c r="AM2" s="327"/>
    </row>
    <row r="3" spans="1:39" x14ac:dyDescent="0.35">
      <c r="A3" s="21"/>
      <c r="B3" s="21"/>
      <c r="C3" s="21"/>
      <c r="D3" s="21"/>
      <c r="E3" s="22"/>
      <c r="F3" s="21"/>
      <c r="G3" s="21"/>
      <c r="H3" s="20"/>
      <c r="I3" s="21"/>
      <c r="J3" s="21"/>
      <c r="K3" s="21"/>
      <c r="L3" s="21"/>
      <c r="M3" s="21"/>
      <c r="N3" s="21"/>
      <c r="O3" s="21"/>
      <c r="P3" s="21"/>
      <c r="Q3" s="21"/>
      <c r="R3" s="21"/>
      <c r="S3" s="20"/>
      <c r="T3" s="21"/>
      <c r="U3" s="21"/>
      <c r="V3" s="21"/>
      <c r="W3" s="21"/>
      <c r="X3" s="21"/>
      <c r="Y3" s="21"/>
      <c r="Z3" s="21"/>
      <c r="AA3" s="21"/>
      <c r="AB3" s="21"/>
      <c r="AC3" s="21"/>
      <c r="AD3" s="21"/>
      <c r="AE3" s="21"/>
      <c r="AF3" s="21"/>
      <c r="AG3" s="21"/>
      <c r="AH3" s="20"/>
      <c r="AI3" s="21"/>
      <c r="AJ3" s="88"/>
      <c r="AK3" s="88"/>
      <c r="AL3" s="89"/>
      <c r="AM3" s="20"/>
    </row>
    <row r="4" spans="1:39" x14ac:dyDescent="0.35">
      <c r="A4" s="328" t="s">
        <v>125</v>
      </c>
      <c r="B4" s="329"/>
      <c r="C4" s="329"/>
      <c r="D4" s="329"/>
      <c r="E4" s="329"/>
      <c r="F4" s="329"/>
      <c r="G4" s="329"/>
      <c r="H4" s="329"/>
      <c r="I4" s="329"/>
      <c r="J4" s="330"/>
      <c r="K4" s="328" t="s">
        <v>126</v>
      </c>
      <c r="L4" s="329"/>
      <c r="M4" s="329"/>
      <c r="N4" s="329"/>
      <c r="O4" s="329"/>
      <c r="P4" s="329"/>
      <c r="Q4" s="330"/>
      <c r="R4" s="328" t="s">
        <v>127</v>
      </c>
      <c r="S4" s="329"/>
      <c r="T4" s="329"/>
      <c r="U4" s="329"/>
      <c r="V4" s="329"/>
      <c r="W4" s="329"/>
      <c r="X4" s="329"/>
      <c r="Y4" s="329"/>
      <c r="Z4" s="330"/>
      <c r="AA4" s="328" t="s">
        <v>128</v>
      </c>
      <c r="AB4" s="329"/>
      <c r="AC4" s="329"/>
      <c r="AD4" s="329"/>
      <c r="AE4" s="329"/>
      <c r="AF4" s="329"/>
      <c r="AG4" s="330"/>
      <c r="AH4" s="328" t="s">
        <v>34</v>
      </c>
      <c r="AI4" s="329"/>
      <c r="AJ4" s="329"/>
      <c r="AK4" s="329"/>
      <c r="AL4" s="329"/>
      <c r="AM4" s="330"/>
    </row>
    <row r="5" spans="1:39" ht="16.5" customHeight="1" x14ac:dyDescent="0.35">
      <c r="A5" s="333" t="s">
        <v>0</v>
      </c>
      <c r="B5" s="313" t="s">
        <v>188</v>
      </c>
      <c r="C5" s="313" t="s">
        <v>189</v>
      </c>
      <c r="D5" s="313" t="s">
        <v>172</v>
      </c>
      <c r="E5" s="320" t="s">
        <v>2</v>
      </c>
      <c r="F5" s="313" t="s">
        <v>3</v>
      </c>
      <c r="G5" s="313" t="s">
        <v>38</v>
      </c>
      <c r="H5" s="335" t="s">
        <v>1</v>
      </c>
      <c r="I5" s="321" t="s">
        <v>44</v>
      </c>
      <c r="J5" s="313" t="s">
        <v>121</v>
      </c>
      <c r="K5" s="316" t="s">
        <v>33</v>
      </c>
      <c r="L5" s="317" t="s">
        <v>5</v>
      </c>
      <c r="M5" s="321" t="s">
        <v>80</v>
      </c>
      <c r="N5" s="321" t="s">
        <v>85</v>
      </c>
      <c r="O5" s="319" t="s">
        <v>39</v>
      </c>
      <c r="P5" s="317" t="s">
        <v>5</v>
      </c>
      <c r="Q5" s="313" t="s">
        <v>42</v>
      </c>
      <c r="R5" s="331" t="s">
        <v>11</v>
      </c>
      <c r="S5" s="314" t="s">
        <v>137</v>
      </c>
      <c r="T5" s="321" t="s">
        <v>12</v>
      </c>
      <c r="U5" s="314" t="s">
        <v>8</v>
      </c>
      <c r="V5" s="314"/>
      <c r="W5" s="314"/>
      <c r="X5" s="314"/>
      <c r="Y5" s="314"/>
      <c r="Z5" s="314"/>
      <c r="AA5" s="315" t="s">
        <v>124</v>
      </c>
      <c r="AB5" s="315" t="s">
        <v>40</v>
      </c>
      <c r="AC5" s="315" t="s">
        <v>5</v>
      </c>
      <c r="AD5" s="315" t="s">
        <v>41</v>
      </c>
      <c r="AE5" s="315" t="s">
        <v>5</v>
      </c>
      <c r="AF5" s="315" t="s">
        <v>43</v>
      </c>
      <c r="AG5" s="331" t="s">
        <v>29</v>
      </c>
      <c r="AH5" s="314" t="s">
        <v>190</v>
      </c>
      <c r="AI5" s="314" t="s">
        <v>198</v>
      </c>
      <c r="AJ5" s="314" t="s">
        <v>192</v>
      </c>
      <c r="AK5" s="314" t="s">
        <v>193</v>
      </c>
      <c r="AL5" s="314" t="s">
        <v>335</v>
      </c>
      <c r="AM5" s="314" t="s">
        <v>35</v>
      </c>
    </row>
    <row r="6" spans="1:39" s="92" customFormat="1" ht="58.5" customHeight="1" x14ac:dyDescent="0.35">
      <c r="A6" s="334"/>
      <c r="B6" s="314"/>
      <c r="C6" s="314"/>
      <c r="D6" s="314"/>
      <c r="E6" s="320"/>
      <c r="F6" s="314"/>
      <c r="G6" s="314"/>
      <c r="H6" s="320"/>
      <c r="I6" s="313"/>
      <c r="J6" s="314"/>
      <c r="K6" s="313"/>
      <c r="L6" s="318"/>
      <c r="M6" s="313"/>
      <c r="N6" s="313"/>
      <c r="O6" s="318"/>
      <c r="P6" s="318"/>
      <c r="Q6" s="314"/>
      <c r="R6" s="332"/>
      <c r="S6" s="314"/>
      <c r="T6" s="313"/>
      <c r="U6" s="3" t="s">
        <v>13</v>
      </c>
      <c r="V6" s="3" t="s">
        <v>17</v>
      </c>
      <c r="W6" s="3" t="s">
        <v>28</v>
      </c>
      <c r="X6" s="3" t="s">
        <v>18</v>
      </c>
      <c r="Y6" s="3" t="s">
        <v>21</v>
      </c>
      <c r="Z6" s="3" t="s">
        <v>24</v>
      </c>
      <c r="AA6" s="315"/>
      <c r="AB6" s="315"/>
      <c r="AC6" s="315"/>
      <c r="AD6" s="315"/>
      <c r="AE6" s="315"/>
      <c r="AF6" s="315"/>
      <c r="AG6" s="332"/>
      <c r="AH6" s="314"/>
      <c r="AI6" s="314"/>
      <c r="AJ6" s="314"/>
      <c r="AK6" s="314"/>
      <c r="AL6" s="314"/>
      <c r="AM6" s="314"/>
    </row>
    <row r="7" spans="1:39" s="148" customFormat="1" ht="167.25" customHeight="1" x14ac:dyDescent="0.35">
      <c r="A7" s="336">
        <v>1</v>
      </c>
      <c r="B7" s="308" t="s">
        <v>245</v>
      </c>
      <c r="C7" s="311" t="s">
        <v>263</v>
      </c>
      <c r="D7" s="311" t="s">
        <v>191</v>
      </c>
      <c r="E7" s="338" t="s">
        <v>118</v>
      </c>
      <c r="F7" s="338" t="s">
        <v>280</v>
      </c>
      <c r="G7" s="338" t="s">
        <v>281</v>
      </c>
      <c r="H7" s="293" t="s">
        <v>313</v>
      </c>
      <c r="I7" s="338" t="s">
        <v>115</v>
      </c>
      <c r="J7" s="295">
        <v>4</v>
      </c>
      <c r="K7" s="297" t="str">
        <f>IF(J7&lt;=0,"",IF(J7&lt;=2,"Muy Baja",IF(J7&lt;=24,"Baja",IF(J7&lt;=500,"Media",IF(J7&lt;=5000,"Alta","Muy Alta")))))</f>
        <v>Baja</v>
      </c>
      <c r="L7" s="300">
        <f>IF(K7="","",IF(K7="Muy Baja",0.2,IF(K7="Baja",0.4,IF(K7="Media",0.6,IF(K7="Alta",0.8,IF(K7="Muy Alta",1,))))))</f>
        <v>0.4</v>
      </c>
      <c r="M7" s="303" t="s">
        <v>296</v>
      </c>
      <c r="N7" s="136" t="str">
        <f ca="1">IF(NOT(ISERROR(MATCH(M7,'Tabla Impacto'!$B$221:$B$223,0))),'Tabla Impacto'!$F$223&amp;"Por favor no seleccionar los criterios de impacto(Afectación Económica o presupuestal y Pérdida Reputacional)",M7)</f>
        <v xml:space="preserve"> El riesgo afecta la imagen de la entidad con algunos usuarios de relevancia frente al logro de los objetivos</v>
      </c>
      <c r="O7" s="297" t="str">
        <f ca="1">IF(OR(N7='Tabla Impacto'!$C$11,N7='Tabla Impacto'!$D$11),"Leve",IF(OR(N7='Tabla Impacto'!$C$12,N7='Tabla Impacto'!$D$12),"Menor",IF(OR(N7='Tabla Impacto'!$C$13,N7='Tabla Impacto'!$D$13),"Moderado",IF(OR(N7='Tabla Impacto'!$C$14,N7='Tabla Impacto'!$D$14),"Mayor",IF(OR(N7='Tabla Impacto'!$C$15,N7='Tabla Impacto'!$D$15),"Catastrófico","")))))</f>
        <v>Moderado</v>
      </c>
      <c r="P7" s="300">
        <f ca="1">IF(O7="","",IF(O7="Leve",0.2,IF(O7="Menor",0.4,IF(O7="Moderado",0.6,IF(O7="Mayor",0.8,IF(O7="Catastrófico",1,))))))</f>
        <v>0.6</v>
      </c>
      <c r="Q7" s="305" t="str">
        <f ca="1">IF(OR(AND(K7="Muy Baja",O7="Leve"),AND(K7="Muy Baja",O7="Menor"),AND(K7="Baja",O7="Leve")),"Bajo",IF(OR(AND(K7="Muy baja",O7="Moderado"),AND(K7="Baja",O7="Menor"),AND(K7="Baja",O7="Moderado"),AND(K7="Media",O7="Leve"),AND(K7="Media",O7="Menor"),AND(K7="Media",O7="Moderado"),AND(K7="Alta",O7="Leve"),AND(K7="Alta",O7="Menor")),"Moderado",IF(OR(AND(K7="Muy Baja",O7="Mayor"),AND(K7="Baja",O7="Mayor"),AND(K7="Media",O7="Mayor"),AND(K7="Alta",O7="Moderado"),AND(K7="Alta",O7="Mayor"),AND(K7="Muy Alta",O7="Leve"),AND(K7="Muy Alta",O7="Menor"),AND(K7="Muy Alta",O7="Moderado"),AND(K7="Muy Alta",O7="Mayor")),"Alto",IF(OR(AND(K7="Muy Baja",O7="Catastrófico"),AND(K7="Baja",O7="Catastrófico"),AND(K7="Media",O7="Catastrófico"),AND(K7="Alta",O7="Catastrófico"),AND(K7="Muy Alta",O7="Catastrófico")),"Extremo",""))))</f>
        <v>Moderado</v>
      </c>
      <c r="R7" s="137">
        <v>1</v>
      </c>
      <c r="S7" s="134" t="s">
        <v>349</v>
      </c>
      <c r="T7" s="138" t="str">
        <f>IF(OR(U7="Preventivo",U7="Detectivo"),"Probabilidad",IF(U7="Correctivo","Impacto",""))</f>
        <v>Probabilidad</v>
      </c>
      <c r="U7" s="139" t="s">
        <v>14</v>
      </c>
      <c r="V7" s="139" t="s">
        <v>9</v>
      </c>
      <c r="W7" s="140" t="str">
        <f>IF(AND(U7="Preventivo",V7="Automático"),"50%",IF(AND(U7="Preventivo",V7="Manual"),"40%",IF(AND(U7="Detectivo",V7="Automático"),"40%",IF(AND(U7="Detectivo",V7="Manual"),"30%",IF(AND(U7="Correctivo",V7="Automático"),"35%",IF(AND(U7="Correctivo",V7="Manual"),"25%",""))))))</f>
        <v>40%</v>
      </c>
      <c r="X7" s="139" t="s">
        <v>19</v>
      </c>
      <c r="Y7" s="139" t="s">
        <v>22</v>
      </c>
      <c r="Z7" s="139" t="s">
        <v>110</v>
      </c>
      <c r="AA7" s="141">
        <f>IFERROR(IF(T7="Probabilidad",($L$7-(+$L$7*W7)),IF(T7="Impacto",$L$7,"")),"")</f>
        <v>0.24</v>
      </c>
      <c r="AB7" s="142" t="str">
        <f>IFERROR(IF(AA7="","",IF(AA7&lt;=0.2,"Muy Baja",IF(AA7&lt;=0.4,"Baja",IF(AA7&lt;=0.6,"Media",IF(AA7&lt;=0.8,"Alta","Muy Alta"))))),"")</f>
        <v>Baja</v>
      </c>
      <c r="AC7" s="143">
        <f>+AA7</f>
        <v>0.24</v>
      </c>
      <c r="AD7" s="142" t="str">
        <f ca="1">IFERROR(IF(AE7="","",IF(AE7&lt;=0.2,"Leve",IF(AE7&lt;=0.4,"Menor",IF(AE7&lt;=0.6,"Moderado",IF(AE7&lt;=0.8,"Mayor","Catastrófico"))))),"")</f>
        <v>Moderado</v>
      </c>
      <c r="AE7" s="143">
        <f ca="1">IFERROR(IF(T7="Impacto",($P$7-(+$P$7*W7)),IF(T7="Probabilidad",$P$7,"")),"")</f>
        <v>0.6</v>
      </c>
      <c r="AF7" s="144" t="str">
        <f ca="1">IFERROR(IF(OR(AND(AB7="Muy Baja",AD7="Leve"),AND(AB7="Muy Baja",AD7="Menor"),AND(AB7="Baja",AD7="Leve")),"Bajo",IF(OR(AND(AB7="Muy baja",AD7="Moderado"),AND(AB7="Baja",AD7="Menor"),AND(AB7="Baja",AD7="Moderado"),AND(AB7="Media",AD7="Leve"),AND(AB7="Media",AD7="Menor"),AND(AB7="Media",AD7="Moderado"),AND(AB7="Alta",AD7="Leve"),AND(AB7="Alta",AD7="Menor")),"Moderado",IF(OR(AND(AB7="Muy Baja",AD7="Mayor"),AND(AB7="Baja",AD7="Mayor"),AND(AB7="Media",AD7="Mayor"),AND(AB7="Alta",AD7="Moderado"),AND(AB7="Alta",AD7="Mayor"),AND(AB7="Muy Alta",AD7="Leve"),AND(AB7="Muy Alta",AD7="Menor"),AND(AB7="Muy Alta",AD7="Moderado"),AND(AB7="Muy Alta",AD7="Mayor")),"Alto",IF(OR(AND(AB7="Muy Baja",AD7="Catastrófico"),AND(AB7="Baja",AD7="Catastrófico"),AND(AB7="Media",AD7="Catastrófico"),AND(AB7="Alta",AD7="Catastrófico"),AND(AB7="Muy Alta",AD7="Catastrófico")),"Extremo","")))),"")</f>
        <v>Moderado</v>
      </c>
      <c r="AG7" s="145" t="s">
        <v>122</v>
      </c>
      <c r="AH7" s="135" t="s">
        <v>312</v>
      </c>
      <c r="AI7" s="146" t="s">
        <v>197</v>
      </c>
      <c r="AJ7" s="147" t="s">
        <v>194</v>
      </c>
      <c r="AK7" s="147" t="s">
        <v>194</v>
      </c>
      <c r="AL7" s="134" t="s">
        <v>206</v>
      </c>
      <c r="AM7" s="146"/>
    </row>
    <row r="8" spans="1:39" s="148" customFormat="1" ht="24" customHeight="1" x14ac:dyDescent="0.35">
      <c r="A8" s="287"/>
      <c r="B8" s="309"/>
      <c r="C8" s="312"/>
      <c r="D8" s="337"/>
      <c r="E8" s="339"/>
      <c r="F8" s="339"/>
      <c r="G8" s="339"/>
      <c r="H8" s="294"/>
      <c r="I8" s="339"/>
      <c r="J8" s="296"/>
      <c r="K8" s="298"/>
      <c r="L8" s="301"/>
      <c r="M8" s="304"/>
      <c r="N8" s="149"/>
      <c r="O8" s="298"/>
      <c r="P8" s="301"/>
      <c r="Q8" s="306"/>
      <c r="R8" s="137">
        <v>2</v>
      </c>
      <c r="S8" s="134"/>
      <c r="T8" s="138" t="str">
        <f t="shared" ref="T8:T9" si="0">IF(OR(U8="Preventivo",U8="Detectivo"),"Probabilidad",IF(U8="Correctivo","Impacto",""))</f>
        <v/>
      </c>
      <c r="U8" s="139"/>
      <c r="V8" s="139"/>
      <c r="W8" s="140" t="str">
        <f t="shared" ref="W8" si="1">IF(AND(U8="Preventivo",V8="Automático"),"50%",IF(AND(U8="Preventivo",V8="Manual"),"40%",IF(AND(U8="Detectivo",V8="Automático"),"40%",IF(AND(U8="Detectivo",V8="Manual"),"30%",IF(AND(U8="Correctivo",V8="Automático"),"35%",IF(AND(U8="Correctivo",V8="Manual"),"25%",""))))))</f>
        <v/>
      </c>
      <c r="X8" s="139"/>
      <c r="Y8" s="139"/>
      <c r="Z8" s="139"/>
      <c r="AA8" s="141" t="str">
        <f>IFERROR(IF(T8="Probabilidad",(AA7-(+AA7*W8)),IF(T8="Impacto",$L$7,"")),"")</f>
        <v/>
      </c>
      <c r="AB8" s="142" t="str">
        <f t="shared" ref="AB8:AB9" si="2">IFERROR(IF(AA8="","",IF(AA8&lt;=0.2,"Muy Baja",IF(AA8&lt;=0.4,"Baja",IF(AA8&lt;=0.6,"Media",IF(AA8&lt;=0.8,"Alta","Muy Alta"))))),"")</f>
        <v/>
      </c>
      <c r="AC8" s="143" t="str">
        <f t="shared" ref="AC8:AC9" si="3">+AA8</f>
        <v/>
      </c>
      <c r="AD8" s="142" t="str">
        <f t="shared" ref="AD8:AD9" si="4">IFERROR(IF(AE8="","",IF(AE8&lt;=0.2,"Leve",IF(AE8&lt;=0.4,"Menor",IF(AE8&lt;=0.6,"Moderado",IF(AE8&lt;=0.8,"Mayor","Catastrófico"))))),"")</f>
        <v/>
      </c>
      <c r="AE8" s="143" t="str">
        <f t="shared" ref="AE8:AE9" si="5">IFERROR(IF(T8="Impacto",($P$7-(+$P$7*W8)),IF(T8="Probabilidad",$P$7,"")),"")</f>
        <v/>
      </c>
      <c r="AF8" s="144" t="str">
        <f t="shared" ref="AF8:AF9" si="6">IFERROR(IF(OR(AND(AB8="Muy Baja",AD8="Leve"),AND(AB8="Muy Baja",AD8="Menor"),AND(AB8="Baja",AD8="Leve")),"Bajo",IF(OR(AND(AB8="Muy baja",AD8="Moderado"),AND(AB8="Baja",AD8="Menor"),AND(AB8="Baja",AD8="Moderado"),AND(AB8="Media",AD8="Leve"),AND(AB8="Media",AD8="Menor"),AND(AB8="Media",AD8="Moderado"),AND(AB8="Alta",AD8="Leve"),AND(AB8="Alta",AD8="Menor")),"Moderado",IF(OR(AND(AB8="Muy Baja",AD8="Mayor"),AND(AB8="Baja",AD8="Mayor"),AND(AB8="Media",AD8="Mayor"),AND(AB8="Alta",AD8="Moderado"),AND(AB8="Alta",AD8="Mayor"),AND(AB8="Muy Alta",AD8="Leve"),AND(AB8="Muy Alta",AD8="Menor"),AND(AB8="Muy Alta",AD8="Moderado"),AND(AB8="Muy Alta",AD8="Mayor")),"Alto",IF(OR(AND(AB8="Muy Baja",AD8="Catastrófico"),AND(AB8="Baja",AD8="Catastrófico"),AND(AB8="Media",AD8="Catastrófico"),AND(AB8="Alta",AD8="Catastrófico"),AND(AB8="Muy Alta",AD8="Catastrófico")),"Extremo","")))),"")</f>
        <v/>
      </c>
      <c r="AG8" s="145"/>
      <c r="AH8" s="134" t="s">
        <v>342</v>
      </c>
      <c r="AI8" s="146"/>
      <c r="AJ8" s="147"/>
      <c r="AK8" s="147"/>
      <c r="AL8" s="134"/>
      <c r="AM8" s="146"/>
    </row>
    <row r="9" spans="1:39" s="148" customFormat="1" ht="25.5" customHeight="1" x14ac:dyDescent="0.35">
      <c r="A9" s="287"/>
      <c r="B9" s="310"/>
      <c r="C9" s="312"/>
      <c r="D9" s="337"/>
      <c r="E9" s="339"/>
      <c r="F9" s="339"/>
      <c r="G9" s="339"/>
      <c r="H9" s="294"/>
      <c r="I9" s="339"/>
      <c r="J9" s="296"/>
      <c r="K9" s="299"/>
      <c r="L9" s="302"/>
      <c r="M9" s="304"/>
      <c r="N9" s="149"/>
      <c r="O9" s="299"/>
      <c r="P9" s="302"/>
      <c r="Q9" s="307"/>
      <c r="R9" s="137">
        <v>3</v>
      </c>
      <c r="S9" s="134"/>
      <c r="T9" s="138" t="str">
        <f t="shared" si="0"/>
        <v/>
      </c>
      <c r="U9" s="139"/>
      <c r="V9" s="139"/>
      <c r="W9" s="140"/>
      <c r="X9" s="139"/>
      <c r="Y9" s="139"/>
      <c r="Z9" s="139"/>
      <c r="AA9" s="141" t="str">
        <f>IFERROR(IF(T9="Probabilidad",(AA8-(+AA8*W9)),IF(T9="Impacto",$L$7,"")),"")</f>
        <v/>
      </c>
      <c r="AB9" s="142" t="str">
        <f t="shared" si="2"/>
        <v/>
      </c>
      <c r="AC9" s="143" t="str">
        <f t="shared" si="3"/>
        <v/>
      </c>
      <c r="AD9" s="142" t="str">
        <f t="shared" si="4"/>
        <v/>
      </c>
      <c r="AE9" s="143" t="str">
        <f t="shared" si="5"/>
        <v/>
      </c>
      <c r="AF9" s="144" t="str">
        <f t="shared" si="6"/>
        <v/>
      </c>
      <c r="AG9" s="145"/>
      <c r="AH9" s="134"/>
      <c r="AI9" s="146"/>
      <c r="AJ9" s="147"/>
      <c r="AK9" s="147"/>
      <c r="AL9" s="134"/>
      <c r="AM9" s="146"/>
    </row>
    <row r="10" spans="1:39" s="162" customFormat="1" ht="151.5" customHeight="1" x14ac:dyDescent="0.35">
      <c r="A10" s="287">
        <f>1+A7</f>
        <v>2</v>
      </c>
      <c r="B10" s="308" t="s">
        <v>199</v>
      </c>
      <c r="C10" s="311" t="s">
        <v>200</v>
      </c>
      <c r="D10" s="311" t="s">
        <v>262</v>
      </c>
      <c r="E10" s="338" t="s">
        <v>118</v>
      </c>
      <c r="F10" s="338" t="s">
        <v>201</v>
      </c>
      <c r="G10" s="338" t="s">
        <v>202</v>
      </c>
      <c r="H10" s="293" t="s">
        <v>317</v>
      </c>
      <c r="I10" s="338" t="s">
        <v>115</v>
      </c>
      <c r="J10" s="295">
        <v>1</v>
      </c>
      <c r="K10" s="297" t="str">
        <f>IF(J10&lt;=0,"",IF(J10&lt;=2,"Muy Baja",IF(J10&lt;=24,"Baja",IF(J10&lt;=500,"Media",IF(J10&lt;=5000,"Alta","Muy Alta")))))</f>
        <v>Muy Baja</v>
      </c>
      <c r="L10" s="300">
        <f>IF(K10="","",IF(K10="Muy Baja",0.2,IF(K10="Baja",0.4,IF(K10="Media",0.6,IF(K10="Alta",0.8,IF(K10="Muy Alta",1,))))))</f>
        <v>0.2</v>
      </c>
      <c r="M10" s="303" t="s">
        <v>296</v>
      </c>
      <c r="N10" s="150" t="str">
        <f ca="1">IF(NOT(ISERROR(MATCH(M10,'Tabla Impacto'!$B$221:$B$223,0))),'Tabla Impacto'!$F$223&amp;"Por favor no seleccionar los criterios de impacto(Afectación Económica o presupuestal y Pérdida Reputacional)",M10)</f>
        <v xml:space="preserve"> El riesgo afecta la imagen de la entidad con algunos usuarios de relevancia frente al logro de los objetivos</v>
      </c>
      <c r="O10" s="297" t="str">
        <f ca="1">IF(OR(N10='Tabla Impacto'!$C$11,N10='Tabla Impacto'!$D$11),"Leve",IF(OR(N10='Tabla Impacto'!$C$12,N10='Tabla Impacto'!$D$12),"Menor",IF(OR(N10='Tabla Impacto'!$C$13,N10='Tabla Impacto'!$D$13),"Moderado",IF(OR(N10='Tabla Impacto'!$C$14,N10='Tabla Impacto'!$D$14),"Mayor",IF(OR(N10='Tabla Impacto'!$C$15,N10='Tabla Impacto'!$D$15),"Catastrófico","")))))</f>
        <v>Moderado</v>
      </c>
      <c r="P10" s="300">
        <f ca="1">IF(O10="","",IF(O10="Leve",0.2,IF(O10="Menor",0.4,IF(O10="Moderado",0.6,IF(O10="Mayor",0.8,IF(O10="Catastrófico",1,))))))</f>
        <v>0.6</v>
      </c>
      <c r="Q10" s="305" t="str">
        <f ca="1">IF(OR(AND(K10="Muy Baja",O10="Leve"),AND(K10="Muy Baja",O10="Menor"),AND(K10="Baja",O10="Leve")),"Bajo",IF(OR(AND(K10="Muy baja",O10="Moderado"),AND(K10="Baja",O10="Menor"),AND(K10="Baja",O10="Moderado"),AND(K10="Media",O10="Leve"),AND(K10="Media",O10="Menor"),AND(K10="Media",O10="Moderado"),AND(K10="Alta",O10="Leve"),AND(K10="Alta",O10="Menor")),"Moderado",IF(OR(AND(K10="Muy Baja",O10="Mayor"),AND(K10="Baja",O10="Mayor"),AND(K10="Media",O10="Mayor"),AND(K10="Alta",O10="Moderado"),AND(K10="Alta",O10="Mayor"),AND(K10="Muy Alta",O10="Leve"),AND(K10="Muy Alta",O10="Menor"),AND(K10="Muy Alta",O10="Moderado"),AND(K10="Muy Alta",O10="Mayor")),"Alto",IF(OR(AND(K10="Muy Baja",O10="Catastrófico"),AND(K10="Baja",O10="Catastrófico"),AND(K10="Media",O10="Catastrófico"),AND(K10="Alta",O10="Catastrófico"),AND(K10="Muy Alta",O10="Catastrófico")),"Extremo",""))))</f>
        <v>Moderado</v>
      </c>
      <c r="R10" s="151">
        <v>1</v>
      </c>
      <c r="S10" s="135" t="s">
        <v>203</v>
      </c>
      <c r="T10" s="152" t="str">
        <f t="shared" ref="T10:T34" si="7">IF(OR(U10="Preventivo",U10="Detectivo"),"Probabilidad",IF(U10="Correctivo","Impacto",""))</f>
        <v>Probabilidad</v>
      </c>
      <c r="U10" s="153" t="s">
        <v>14</v>
      </c>
      <c r="V10" s="153" t="s">
        <v>9</v>
      </c>
      <c r="W10" s="154" t="str">
        <f t="shared" ref="W10:W34" si="8">IF(AND(U10="Preventivo",V10="Automático"),"50%",IF(AND(U10="Preventivo",V10="Manual"),"40%",IF(AND(U10="Detectivo",V10="Automático"),"40%",IF(AND(U10="Detectivo",V10="Manual"),"30%",IF(AND(U10="Correctivo",V10="Automático"),"35%",IF(AND(U10="Correctivo",V10="Manual"),"25%",""))))))</f>
        <v>40%</v>
      </c>
      <c r="X10" s="153" t="s">
        <v>19</v>
      </c>
      <c r="Y10" s="153" t="s">
        <v>22</v>
      </c>
      <c r="Z10" s="153" t="s">
        <v>110</v>
      </c>
      <c r="AA10" s="155">
        <f t="shared" ref="AA10:AA34" si="9">IFERROR(IF(T10="Probabilidad",(L10-(+L10*W10)),IF(T10="Impacto",L10,"")),"")</f>
        <v>0.12</v>
      </c>
      <c r="AB10" s="156" t="str">
        <f t="shared" ref="AB10:AB34" si="10">IFERROR(IF(AA10="","",IF(AA10&lt;=0.2,"Muy Baja",IF(AA10&lt;=0.4,"Baja",IF(AA10&lt;=0.6,"Media",IF(AA10&lt;=0.8,"Alta","Muy Alta"))))),"")</f>
        <v>Muy Baja</v>
      </c>
      <c r="AC10" s="157">
        <f t="shared" ref="AC10:AC34" si="11">+AA10</f>
        <v>0.12</v>
      </c>
      <c r="AD10" s="156" t="str">
        <f t="shared" ref="AD10:AD34" ca="1" si="12">IFERROR(IF(AE10="","",IF(AE10&lt;=0.2,"Leve",IF(AE10&lt;=0.4,"Menor",IF(AE10&lt;=0.6,"Moderado",IF(AE10&lt;=0.8,"Mayor","Catastrófico"))))),"")</f>
        <v>Moderado</v>
      </c>
      <c r="AE10" s="157">
        <f t="shared" ref="AE10:AE34" ca="1" si="13">IFERROR(IF(T10="Impacto",(P10-(+P10*W10)),IF(T10="Probabilidad",P10,"")),"")</f>
        <v>0.6</v>
      </c>
      <c r="AF10" s="158" t="str">
        <f t="shared" ref="AF10:AF34" ca="1" si="14">IFERROR(IF(OR(AND(AB10="Muy Baja",AD10="Leve"),AND(AB10="Muy Baja",AD10="Menor"),AND(AB10="Baja",AD10="Leve")),"Bajo",IF(OR(AND(AB10="Muy baja",AD10="Moderado"),AND(AB10="Baja",AD10="Menor"),AND(AB10="Baja",AD10="Moderado"),AND(AB10="Media",AD10="Leve"),AND(AB10="Media",AD10="Menor"),AND(AB10="Media",AD10="Moderado"),AND(AB10="Alta",AD10="Leve"),AND(AB10="Alta",AD10="Menor")),"Moderado",IF(OR(AND(AB10="Muy Baja",AD10="Mayor"),AND(AB10="Baja",AD10="Mayor"),AND(AB10="Media",AD10="Mayor"),AND(AB10="Alta",AD10="Moderado"),AND(AB10="Alta",AD10="Mayor"),AND(AB10="Muy Alta",AD10="Leve"),AND(AB10="Muy Alta",AD10="Menor"),AND(AB10="Muy Alta",AD10="Moderado"),AND(AB10="Muy Alta",AD10="Mayor")),"Alto",IF(OR(AND(AB10="Muy Baja",AD10="Catastrófico"),AND(AB10="Baja",AD10="Catastrófico"),AND(AB10="Media",AD10="Catastrófico"),AND(AB10="Alta",AD10="Catastrófico"),AND(AB10="Muy Alta",AD10="Catastrófico")),"Extremo","")))),"")</f>
        <v>Moderado</v>
      </c>
      <c r="AG10" s="159" t="s">
        <v>122</v>
      </c>
      <c r="AH10" s="135" t="s">
        <v>204</v>
      </c>
      <c r="AI10" s="160" t="s">
        <v>205</v>
      </c>
      <c r="AJ10" s="161" t="s">
        <v>275</v>
      </c>
      <c r="AK10" s="161" t="s">
        <v>275</v>
      </c>
      <c r="AL10" s="135" t="s">
        <v>206</v>
      </c>
      <c r="AM10" s="160"/>
    </row>
    <row r="11" spans="1:39" s="162" customFormat="1" ht="18.75" customHeight="1" x14ac:dyDescent="0.35">
      <c r="A11" s="287"/>
      <c r="B11" s="309"/>
      <c r="C11" s="337"/>
      <c r="D11" s="312"/>
      <c r="E11" s="339"/>
      <c r="F11" s="339"/>
      <c r="G11" s="339"/>
      <c r="H11" s="294"/>
      <c r="I11" s="339"/>
      <c r="J11" s="296"/>
      <c r="K11" s="298"/>
      <c r="L11" s="301"/>
      <c r="M11" s="304"/>
      <c r="N11" s="163"/>
      <c r="O11" s="298"/>
      <c r="P11" s="301"/>
      <c r="Q11" s="306"/>
      <c r="R11" s="151">
        <v>2</v>
      </c>
      <c r="S11" s="135"/>
      <c r="T11" s="152" t="str">
        <f t="shared" ref="T11:T15" si="15">IF(OR(U11="Preventivo",U11="Detectivo"),"Probabilidad",IF(U11="Correctivo","Impacto",""))</f>
        <v/>
      </c>
      <c r="U11" s="153"/>
      <c r="V11" s="153"/>
      <c r="W11" s="154"/>
      <c r="X11" s="153"/>
      <c r="Y11" s="153"/>
      <c r="Z11" s="153"/>
      <c r="AA11" s="164" t="str">
        <f>IFERROR(IF(T11="Probabilidad",(AA10-(+AA10*W11)),IF(T11="Impacto",L11,"")),"")</f>
        <v/>
      </c>
      <c r="AB11" s="156" t="str">
        <f t="shared" ref="AB11:AB15" si="16">IFERROR(IF(AA11="","",IF(AA11&lt;=0.2,"Muy Baja",IF(AA11&lt;=0.4,"Baja",IF(AA11&lt;=0.6,"Media",IF(AA11&lt;=0.8,"Alta","Muy Alta"))))),"")</f>
        <v/>
      </c>
      <c r="AC11" s="157" t="str">
        <f t="shared" ref="AC11:AC15" si="17">+AA11</f>
        <v/>
      </c>
      <c r="AD11" s="156" t="str">
        <f t="shared" ref="AD11:AD15" si="18">IFERROR(IF(AE11="","",IF(AE11&lt;=0.2,"Leve",IF(AE11&lt;=0.4,"Menor",IF(AE11&lt;=0.6,"Moderado",IF(AE11&lt;=0.8,"Mayor","Catastrófico"))))),"")</f>
        <v/>
      </c>
      <c r="AE11" s="157" t="str">
        <f t="shared" ref="AE11:AE12" si="19">IFERROR(IF(T11="Impacto",(P11-(+P11*W11)),IF(T11="Probabilidad",P11,"")),"")</f>
        <v/>
      </c>
      <c r="AF11" s="158" t="str">
        <f t="shared" ref="AF11:AF15" si="20">IFERROR(IF(OR(AND(AB11="Muy Baja",AD11="Leve"),AND(AB11="Muy Baja",AD11="Menor"),AND(AB11="Baja",AD11="Leve")),"Bajo",IF(OR(AND(AB11="Muy baja",AD11="Moderado"),AND(AB11="Baja",AD11="Menor"),AND(AB11="Baja",AD11="Moderado"),AND(AB11="Media",AD11="Leve"),AND(AB11="Media",AD11="Menor"),AND(AB11="Media",AD11="Moderado"),AND(AB11="Alta",AD11="Leve"),AND(AB11="Alta",AD11="Menor")),"Moderado",IF(OR(AND(AB11="Muy Baja",AD11="Mayor"),AND(AB11="Baja",AD11="Mayor"),AND(AB11="Media",AD11="Mayor"),AND(AB11="Alta",AD11="Moderado"),AND(AB11="Alta",AD11="Mayor"),AND(AB11="Muy Alta",AD11="Leve"),AND(AB11="Muy Alta",AD11="Menor"),AND(AB11="Muy Alta",AD11="Moderado"),AND(AB11="Muy Alta",AD11="Mayor")),"Alto",IF(OR(AND(AB11="Muy Baja",AD11="Catastrófico"),AND(AB11="Baja",AD11="Catastrófico"),AND(AB11="Media",AD11="Catastrófico"),AND(AB11="Alta",AD11="Catastrófico"),AND(AB11="Muy Alta",AD11="Catastrófico")),"Extremo","")))),"")</f>
        <v/>
      </c>
      <c r="AG11" s="159"/>
      <c r="AH11" s="135"/>
      <c r="AI11" s="160"/>
      <c r="AJ11" s="161"/>
      <c r="AK11" s="161"/>
      <c r="AL11" s="135"/>
      <c r="AM11" s="160"/>
    </row>
    <row r="12" spans="1:39" s="148" customFormat="1" ht="19.5" customHeight="1" x14ac:dyDescent="0.35">
      <c r="A12" s="287"/>
      <c r="B12" s="310"/>
      <c r="C12" s="337"/>
      <c r="D12" s="312"/>
      <c r="E12" s="339"/>
      <c r="F12" s="339"/>
      <c r="G12" s="339"/>
      <c r="H12" s="294"/>
      <c r="I12" s="339"/>
      <c r="J12" s="296"/>
      <c r="K12" s="299"/>
      <c r="L12" s="302"/>
      <c r="M12" s="304"/>
      <c r="N12" s="149"/>
      <c r="O12" s="299"/>
      <c r="P12" s="302"/>
      <c r="Q12" s="307"/>
      <c r="R12" s="137">
        <v>3</v>
      </c>
      <c r="S12" s="134"/>
      <c r="T12" s="138" t="str">
        <f t="shared" si="15"/>
        <v/>
      </c>
      <c r="U12" s="139"/>
      <c r="V12" s="139"/>
      <c r="W12" s="140"/>
      <c r="X12" s="139"/>
      <c r="Y12" s="139"/>
      <c r="Z12" s="139"/>
      <c r="AA12" s="165" t="str">
        <f>IFERROR(IF(T12="Probabilidad",(AA11-(+AA11*W12)),IF(T12="Impacto",L12,"")),"")</f>
        <v/>
      </c>
      <c r="AB12" s="142" t="str">
        <f t="shared" si="16"/>
        <v/>
      </c>
      <c r="AC12" s="143" t="str">
        <f t="shared" si="17"/>
        <v/>
      </c>
      <c r="AD12" s="142" t="str">
        <f t="shared" si="18"/>
        <v/>
      </c>
      <c r="AE12" s="143" t="str">
        <f t="shared" si="19"/>
        <v/>
      </c>
      <c r="AF12" s="144" t="str">
        <f t="shared" si="20"/>
        <v/>
      </c>
      <c r="AG12" s="145"/>
      <c r="AH12" s="134"/>
      <c r="AI12" s="146"/>
      <c r="AJ12" s="147"/>
      <c r="AK12" s="147"/>
      <c r="AL12" s="134"/>
      <c r="AM12" s="146"/>
    </row>
    <row r="13" spans="1:39" s="148" customFormat="1" ht="129.75" customHeight="1" x14ac:dyDescent="0.35">
      <c r="A13" s="287">
        <f>1+A10</f>
        <v>3</v>
      </c>
      <c r="B13" s="308" t="s">
        <v>207</v>
      </c>
      <c r="C13" s="311" t="s">
        <v>208</v>
      </c>
      <c r="D13" s="311" t="s">
        <v>209</v>
      </c>
      <c r="E13" s="338" t="s">
        <v>120</v>
      </c>
      <c r="F13" s="340" t="s">
        <v>210</v>
      </c>
      <c r="G13" s="338" t="s">
        <v>211</v>
      </c>
      <c r="H13" s="293" t="s">
        <v>332</v>
      </c>
      <c r="I13" s="338" t="s">
        <v>115</v>
      </c>
      <c r="J13" s="295">
        <v>1460</v>
      </c>
      <c r="K13" s="297" t="str">
        <f>IF(J13&lt;=0,"",IF(J13&lt;=2,"Muy Baja",IF(J13&lt;=24,"Baja",IF(J13&lt;=500,"Media",IF(J13&lt;=5000,"Alta","Muy Alta")))))</f>
        <v>Alta</v>
      </c>
      <c r="L13" s="300">
        <f>IF(K13="","",IF(K13="Muy Baja",0.2,IF(K13="Baja",0.4,IF(K13="Media",0.6,IF(K13="Alta",0.8,IF(K13="Muy Alta",1,))))))</f>
        <v>0.8</v>
      </c>
      <c r="M13" s="303" t="s">
        <v>296</v>
      </c>
      <c r="N13" s="136" t="str">
        <f ca="1">IF(NOT(ISERROR(MATCH(M13,'Tabla Impacto'!$B$221:$B$223,0))),'Tabla Impacto'!$F$223&amp;"Por favor no seleccionar los criterios de impacto(Afectación Económica o presupuestal y Pérdida Reputacional)",M13)</f>
        <v xml:space="preserve"> El riesgo afecta la imagen de la entidad con algunos usuarios de relevancia frente al logro de los objetivos</v>
      </c>
      <c r="O13" s="297" t="str">
        <f ca="1">IF(OR(N13='Tabla Impacto'!$C$11,N13='Tabla Impacto'!$D$11),"Leve",IF(OR(N13='Tabla Impacto'!$C$12,N13='Tabla Impacto'!$D$12),"Menor",IF(OR(N13='Tabla Impacto'!$C$13,N13='Tabla Impacto'!$D$13),"Moderado",IF(OR(N13='Tabla Impacto'!$C$14,N13='Tabla Impacto'!$D$14),"Mayor",IF(OR(N13='Tabla Impacto'!$C$15,N13='Tabla Impacto'!$D$15),"Catastrófico","")))))</f>
        <v>Moderado</v>
      </c>
      <c r="P13" s="300">
        <f ca="1">IF(O13="","",IF(O13="Leve",0.2,IF(O13="Menor",0.4,IF(O13="Moderado",0.6,IF(O13="Mayor",0.8,IF(O13="Catastrófico",1,))))))</f>
        <v>0.6</v>
      </c>
      <c r="Q13" s="305" t="str">
        <f ca="1">IF(OR(AND(K13="Muy Baja",O13="Leve"),AND(K13="Muy Baja",O13="Menor"),AND(K13="Baja",O13="Leve")),"Bajo",IF(OR(AND(K13="Muy baja",O13="Moderado"),AND(K13="Baja",O13="Menor"),AND(K13="Baja",O13="Moderado"),AND(K13="Media",O13="Leve"),AND(K13="Media",O13="Menor"),AND(K13="Media",O13="Moderado"),AND(K13="Alta",O13="Leve"),AND(K13="Alta",O13="Menor")),"Moderado",IF(OR(AND(K13="Muy Baja",O13="Mayor"),AND(K13="Baja",O13="Mayor"),AND(K13="Media",O13="Mayor"),AND(K13="Alta",O13="Moderado"),AND(K13="Alta",O13="Mayor"),AND(K13="Muy Alta",O13="Leve"),AND(K13="Muy Alta",O13="Menor"),AND(K13="Muy Alta",O13="Moderado"),AND(K13="Muy Alta",O13="Mayor")),"Alto",IF(OR(AND(K13="Muy Baja",O13="Catastrófico"),AND(K13="Baja",O13="Catastrófico"),AND(K13="Media",O13="Catastrófico"),AND(K13="Alta",O13="Catastrófico"),AND(K13="Muy Alta",O13="Catastrófico")),"Extremo",""))))</f>
        <v>Alto</v>
      </c>
      <c r="R13" s="137">
        <v>1</v>
      </c>
      <c r="S13" s="134" t="s">
        <v>337</v>
      </c>
      <c r="T13" s="138" t="str">
        <f t="shared" si="15"/>
        <v>Probabilidad</v>
      </c>
      <c r="U13" s="139" t="s">
        <v>14</v>
      </c>
      <c r="V13" s="139" t="s">
        <v>9</v>
      </c>
      <c r="W13" s="140" t="str">
        <f t="shared" ref="W13:W15" si="21">IF(AND(U13="Preventivo",V13="Automático"),"50%",IF(AND(U13="Preventivo",V13="Manual"),"40%",IF(AND(U13="Detectivo",V13="Automático"),"40%",IF(AND(U13="Detectivo",V13="Manual"),"30%",IF(AND(U13="Correctivo",V13="Automático"),"35%",IF(AND(U13="Correctivo",V13="Manual"),"25%",""))))))</f>
        <v>40%</v>
      </c>
      <c r="X13" s="139" t="s">
        <v>20</v>
      </c>
      <c r="Y13" s="139" t="s">
        <v>22</v>
      </c>
      <c r="Z13" s="139" t="s">
        <v>110</v>
      </c>
      <c r="AA13" s="141">
        <f>IFERROR(IF(T13="Probabilidad",(L13-(+L13*W13)),IF(T13="Impacto",L13,"")),"")</f>
        <v>0.48</v>
      </c>
      <c r="AB13" s="142" t="str">
        <f t="shared" si="16"/>
        <v>Media</v>
      </c>
      <c r="AC13" s="143">
        <f t="shared" si="17"/>
        <v>0.48</v>
      </c>
      <c r="AD13" s="142" t="str">
        <f t="shared" ca="1" si="18"/>
        <v>Moderado</v>
      </c>
      <c r="AE13" s="143">
        <f ca="1">IFERROR(IF(T13="Impacto",(P13-(+P13*AE24W22)),IF(T13="Probabilidad",P13,"")),"")</f>
        <v>0.6</v>
      </c>
      <c r="AF13" s="144" t="str">
        <f t="shared" ca="1" si="20"/>
        <v>Moderado</v>
      </c>
      <c r="AG13" s="145" t="s">
        <v>122</v>
      </c>
      <c r="AH13" s="275" t="s">
        <v>212</v>
      </c>
      <c r="AI13" s="278" t="s">
        <v>205</v>
      </c>
      <c r="AJ13" s="281">
        <v>45292</v>
      </c>
      <c r="AK13" s="281">
        <v>45657</v>
      </c>
      <c r="AL13" s="284" t="s">
        <v>333</v>
      </c>
      <c r="AM13" s="146"/>
    </row>
    <row r="14" spans="1:39" s="148" customFormat="1" ht="157" customHeight="1" x14ac:dyDescent="0.35">
      <c r="A14" s="287"/>
      <c r="B14" s="309"/>
      <c r="C14" s="337"/>
      <c r="D14" s="312"/>
      <c r="E14" s="339"/>
      <c r="F14" s="339"/>
      <c r="G14" s="339"/>
      <c r="H14" s="294"/>
      <c r="I14" s="339"/>
      <c r="J14" s="296"/>
      <c r="K14" s="298"/>
      <c r="L14" s="301"/>
      <c r="M14" s="304"/>
      <c r="N14" s="149"/>
      <c r="O14" s="298"/>
      <c r="P14" s="301"/>
      <c r="Q14" s="306"/>
      <c r="R14" s="137">
        <v>2</v>
      </c>
      <c r="S14" s="134" t="s">
        <v>338</v>
      </c>
      <c r="T14" s="138" t="str">
        <f t="shared" si="15"/>
        <v>Probabilidad</v>
      </c>
      <c r="U14" s="139" t="s">
        <v>14</v>
      </c>
      <c r="V14" s="139" t="s">
        <v>9</v>
      </c>
      <c r="W14" s="140" t="str">
        <f t="shared" si="21"/>
        <v>40%</v>
      </c>
      <c r="X14" s="139" t="s">
        <v>20</v>
      </c>
      <c r="Y14" s="139" t="s">
        <v>22</v>
      </c>
      <c r="Z14" s="139" t="s">
        <v>111</v>
      </c>
      <c r="AA14" s="141">
        <f>IFERROR(IF(T14="Probabilidad",(L13-(+L13*W14)),IF(T14="Impacto",L13,"")),"")</f>
        <v>0.48</v>
      </c>
      <c r="AB14" s="142" t="str">
        <f t="shared" si="16"/>
        <v>Media</v>
      </c>
      <c r="AC14" s="143">
        <f t="shared" si="17"/>
        <v>0.48</v>
      </c>
      <c r="AD14" s="142" t="str">
        <f t="shared" ca="1" si="18"/>
        <v>Moderado</v>
      </c>
      <c r="AE14" s="143">
        <f ca="1">IFERROR(IF(T14="Impacto",(P13-(+P13*W14)),IF(T14="Probabilidad",P13,"")),"")</f>
        <v>0.6</v>
      </c>
      <c r="AF14" s="144" t="str">
        <f t="shared" ca="1" si="20"/>
        <v>Moderado</v>
      </c>
      <c r="AG14" s="145" t="s">
        <v>122</v>
      </c>
      <c r="AH14" s="276"/>
      <c r="AI14" s="279"/>
      <c r="AJ14" s="282"/>
      <c r="AK14" s="282"/>
      <c r="AL14" s="285"/>
      <c r="AM14" s="146"/>
    </row>
    <row r="15" spans="1:39" s="148" customFormat="1" ht="128.5" customHeight="1" x14ac:dyDescent="0.35">
      <c r="A15" s="287"/>
      <c r="B15" s="310"/>
      <c r="C15" s="337"/>
      <c r="D15" s="312"/>
      <c r="E15" s="339"/>
      <c r="F15" s="339"/>
      <c r="G15" s="339"/>
      <c r="H15" s="294"/>
      <c r="I15" s="339"/>
      <c r="J15" s="296"/>
      <c r="K15" s="299"/>
      <c r="L15" s="302"/>
      <c r="M15" s="304"/>
      <c r="N15" s="149"/>
      <c r="O15" s="299"/>
      <c r="P15" s="302"/>
      <c r="Q15" s="307"/>
      <c r="R15" s="137">
        <v>3</v>
      </c>
      <c r="S15" s="134" t="s">
        <v>339</v>
      </c>
      <c r="T15" s="138" t="str">
        <f t="shared" si="15"/>
        <v>Probabilidad</v>
      </c>
      <c r="U15" s="139" t="s">
        <v>14</v>
      </c>
      <c r="V15" s="139" t="s">
        <v>9</v>
      </c>
      <c r="W15" s="140" t="str">
        <f t="shared" si="21"/>
        <v>40%</v>
      </c>
      <c r="X15" s="139" t="s">
        <v>19</v>
      </c>
      <c r="Y15" s="139" t="s">
        <v>22</v>
      </c>
      <c r="Z15" s="139" t="s">
        <v>110</v>
      </c>
      <c r="AA15" s="141">
        <v>0.4</v>
      </c>
      <c r="AB15" s="142" t="str">
        <f t="shared" si="16"/>
        <v>Baja</v>
      </c>
      <c r="AC15" s="143">
        <f t="shared" si="17"/>
        <v>0.4</v>
      </c>
      <c r="AD15" s="142" t="str">
        <f t="shared" ca="1" si="18"/>
        <v>Moderado</v>
      </c>
      <c r="AE15" s="143">
        <f ca="1">IFERROR(IF(T15="Impacto",(P13-(+P13*W15)),IF(T15="Probabilidad",P13,"")),"")</f>
        <v>0.6</v>
      </c>
      <c r="AF15" s="144" t="str">
        <f t="shared" ca="1" si="20"/>
        <v>Moderado</v>
      </c>
      <c r="AG15" s="145" t="s">
        <v>122</v>
      </c>
      <c r="AH15" s="277"/>
      <c r="AI15" s="280"/>
      <c r="AJ15" s="283"/>
      <c r="AK15" s="283"/>
      <c r="AL15" s="286"/>
      <c r="AM15" s="146"/>
    </row>
    <row r="16" spans="1:39" s="148" customFormat="1" ht="176.25" customHeight="1" x14ac:dyDescent="0.35">
      <c r="A16" s="287">
        <f>1+A13</f>
        <v>4</v>
      </c>
      <c r="B16" s="308" t="s">
        <v>213</v>
      </c>
      <c r="C16" s="311" t="s">
        <v>336</v>
      </c>
      <c r="D16" s="311" t="s">
        <v>264</v>
      </c>
      <c r="E16" s="338" t="s">
        <v>120</v>
      </c>
      <c r="F16" s="340" t="s">
        <v>258</v>
      </c>
      <c r="G16" s="340" t="s">
        <v>256</v>
      </c>
      <c r="H16" s="293" t="s">
        <v>214</v>
      </c>
      <c r="I16" s="338" t="s">
        <v>115</v>
      </c>
      <c r="J16" s="295">
        <v>20</v>
      </c>
      <c r="K16" s="297" t="str">
        <f>IF(J16&lt;=0,"",IF(J16&lt;=2,"Muy Baja",IF(J16&lt;=24,"Baja",IF(J16&lt;=500,"Media",IF(J16&lt;=5000,"Alta","Muy Alta")))))</f>
        <v>Baja</v>
      </c>
      <c r="L16" s="300">
        <f>IF(K16="","",IF(K16="Muy Baja",0.2,IF(K16="Baja",0.4,IF(K16="Media",0.6,IF(K16="Alta",0.8,IF(K16="Muy Alta",1,))))))</f>
        <v>0.4</v>
      </c>
      <c r="M16" s="303" t="s">
        <v>296</v>
      </c>
      <c r="N16" s="136" t="str">
        <f ca="1">IF(NOT(ISERROR(MATCH(M16,'Tabla Impacto'!$B$221:$B$223,0))),'Tabla Impacto'!$F$223&amp;"Por favor no seleccionar los criterios de impacto(Afectación Económica o presupuestal y Pérdida Reputacional)",M16)</f>
        <v xml:space="preserve"> El riesgo afecta la imagen de la entidad con algunos usuarios de relevancia frente al logro de los objetivos</v>
      </c>
      <c r="O16" s="297" t="str">
        <f ca="1">IF(OR(N16='Tabla Impacto'!$C$11,N16='Tabla Impacto'!$D$11),"Leve",IF(OR(N16='Tabla Impacto'!$C$12,N16='Tabla Impacto'!$D$12),"Menor",IF(OR(N16='Tabla Impacto'!$C$13,N16='Tabla Impacto'!$D$13),"Moderado",IF(OR(N16='Tabla Impacto'!$C$14,N16='Tabla Impacto'!$D$14),"Mayor",IF(OR(N16='Tabla Impacto'!$C$15,N16='Tabla Impacto'!$D$15),"Catastrófico","")))))</f>
        <v>Moderado</v>
      </c>
      <c r="P16" s="300">
        <f ca="1">IF(O16="","",IF(O16="Leve",0.2,IF(O16="Menor",0.4,IF(O16="Moderado",0.6,IF(O16="Mayor",0.8,IF(O16="Catastrófico",1,))))))</f>
        <v>0.6</v>
      </c>
      <c r="Q16" s="305" t="str">
        <f ca="1">IF(OR(AND(K16="Muy Baja",O16="Leve"),AND(K16="Muy Baja",O16="Menor"),AND(K16="Baja",O16="Leve")),"Bajo",IF(OR(AND(K16="Muy baja",O16="Moderado"),AND(K16="Baja",O16="Menor"),AND(K16="Baja",O16="Moderado"),AND(K16="Media",O16="Leve"),AND(K16="Media",O16="Menor"),AND(K16="Media",O16="Moderado"),AND(K16="Alta",O16="Leve"),AND(K16="Alta",O16="Menor")),"Moderado",IF(OR(AND(K16="Muy Baja",O16="Mayor"),AND(K16="Baja",O16="Mayor"),AND(K16="Media",O16="Mayor"),AND(K16="Alta",O16="Moderado"),AND(K16="Alta",O16="Mayor"),AND(K16="Muy Alta",O16="Leve"),AND(K16="Muy Alta",O16="Menor"),AND(K16="Muy Alta",O16="Moderado"),AND(K16="Muy Alta",O16="Mayor")),"Alto",IF(OR(AND(K16="Muy Baja",O16="Catastrófico"),AND(K16="Baja",O16="Catastrófico"),AND(K16="Media",O16="Catastrófico"),AND(K16="Alta",O16="Catastrófico"),AND(K16="Muy Alta",O16="Catastrófico")),"Extremo",""))))</f>
        <v>Moderado</v>
      </c>
      <c r="R16" s="137">
        <v>1</v>
      </c>
      <c r="S16" s="134" t="s">
        <v>314</v>
      </c>
      <c r="T16" s="138" t="str">
        <f t="shared" ref="T16:T18" si="22">IF(OR(U16="Preventivo",U16="Detectivo"),"Probabilidad",IF(U16="Correctivo","Impacto",""))</f>
        <v>Probabilidad</v>
      </c>
      <c r="U16" s="139" t="s">
        <v>14</v>
      </c>
      <c r="V16" s="139" t="s">
        <v>9</v>
      </c>
      <c r="W16" s="140" t="str">
        <f t="shared" ref="W16" si="23">IF(AND(U16="Preventivo",V16="Automático"),"50%",IF(AND(U16="Preventivo",V16="Manual"),"40%",IF(AND(U16="Detectivo",V16="Automático"),"40%",IF(AND(U16="Detectivo",V16="Manual"),"30%",IF(AND(U16="Correctivo",V16="Automático"),"35%",IF(AND(U16="Correctivo",V16="Manual"),"25%",""))))))</f>
        <v>40%</v>
      </c>
      <c r="X16" s="139" t="s">
        <v>19</v>
      </c>
      <c r="Y16" s="139" t="s">
        <v>22</v>
      </c>
      <c r="Z16" s="139" t="s">
        <v>110</v>
      </c>
      <c r="AA16" s="141">
        <f t="shared" ref="AA16" si="24">IFERROR(IF(T16="Probabilidad",(L16-(+L16*W16)),IF(T16="Impacto",L16,"")),"")</f>
        <v>0.24</v>
      </c>
      <c r="AB16" s="142" t="str">
        <f t="shared" ref="AB16:AB18" si="25">IFERROR(IF(AA16="","",IF(AA16&lt;=0.2,"Muy Baja",IF(AA16&lt;=0.4,"Baja",IF(AA16&lt;=0.6,"Media",IF(AA16&lt;=0.8,"Alta","Muy Alta"))))),"")</f>
        <v>Baja</v>
      </c>
      <c r="AC16" s="143">
        <f t="shared" ref="AC16:AC18" si="26">+AA16</f>
        <v>0.24</v>
      </c>
      <c r="AD16" s="142" t="str">
        <f t="shared" ref="AD16:AD18" ca="1" si="27">IFERROR(IF(AE16="","",IF(AE16&lt;=0.2,"Leve",IF(AE16&lt;=0.4,"Menor",IF(AE16&lt;=0.6,"Moderado",IF(AE16&lt;=0.8,"Mayor","Catastrófico"))))),"")</f>
        <v>Moderado</v>
      </c>
      <c r="AE16" s="143">
        <f t="shared" ref="AE16:AE18" ca="1" si="28">IFERROR(IF(T16="Impacto",(P16-(+P16*W16)),IF(T16="Probabilidad",P16,"")),"")</f>
        <v>0.6</v>
      </c>
      <c r="AF16" s="144" t="str">
        <f t="shared" ref="AF16:AF18" ca="1" si="29">IFERROR(IF(OR(AND(AB16="Muy Baja",AD16="Leve"),AND(AB16="Muy Baja",AD16="Menor"),AND(AB16="Baja",AD16="Leve")),"Bajo",IF(OR(AND(AB16="Muy baja",AD16="Moderado"),AND(AB16="Baja",AD16="Menor"),AND(AB16="Baja",AD16="Moderado"),AND(AB16="Media",AD16="Leve"),AND(AB16="Media",AD16="Menor"),AND(AB16="Media",AD16="Moderado"),AND(AB16="Alta",AD16="Leve"),AND(AB16="Alta",AD16="Menor")),"Moderado",IF(OR(AND(AB16="Muy Baja",AD16="Mayor"),AND(AB16="Baja",AD16="Mayor"),AND(AB16="Media",AD16="Mayor"),AND(AB16="Alta",AD16="Moderado"),AND(AB16="Alta",AD16="Mayor"),AND(AB16="Muy Alta",AD16="Leve"),AND(AB16="Muy Alta",AD16="Menor"),AND(AB16="Muy Alta",AD16="Moderado"),AND(AB16="Muy Alta",AD16="Mayor")),"Alto",IF(OR(AND(AB16="Muy Baja",AD16="Catastrófico"),AND(AB16="Baja",AD16="Catastrófico"),AND(AB16="Media",AD16="Catastrófico"),AND(AB16="Alta",AD16="Catastrófico"),AND(AB16="Muy Alta",AD16="Catastrófico")),"Extremo","")))),"")</f>
        <v>Moderado</v>
      </c>
      <c r="AG16" s="145" t="s">
        <v>122</v>
      </c>
      <c r="AH16" s="134" t="s">
        <v>259</v>
      </c>
      <c r="AI16" s="146" t="s">
        <v>215</v>
      </c>
      <c r="AJ16" s="161">
        <v>44927</v>
      </c>
      <c r="AK16" s="161">
        <v>45291</v>
      </c>
      <c r="AL16" s="134" t="s">
        <v>257</v>
      </c>
      <c r="AM16" s="146"/>
    </row>
    <row r="17" spans="1:39" s="148" customFormat="1" ht="13.5" customHeight="1" x14ac:dyDescent="0.35">
      <c r="A17" s="287"/>
      <c r="B17" s="309"/>
      <c r="C17" s="312"/>
      <c r="D17" s="312"/>
      <c r="E17" s="339"/>
      <c r="F17" s="339"/>
      <c r="G17" s="339"/>
      <c r="H17" s="294"/>
      <c r="I17" s="339"/>
      <c r="J17" s="296"/>
      <c r="K17" s="298"/>
      <c r="L17" s="301"/>
      <c r="M17" s="304"/>
      <c r="N17" s="149"/>
      <c r="O17" s="298"/>
      <c r="P17" s="301"/>
      <c r="Q17" s="306"/>
      <c r="R17" s="137">
        <v>2</v>
      </c>
      <c r="S17" s="134"/>
      <c r="T17" s="138" t="str">
        <f t="shared" si="22"/>
        <v/>
      </c>
      <c r="U17" s="139"/>
      <c r="V17" s="139"/>
      <c r="W17" s="140"/>
      <c r="X17" s="139"/>
      <c r="Y17" s="139"/>
      <c r="Z17" s="139"/>
      <c r="AA17" s="141" t="str">
        <f>IFERROR(IF(T17="Probabilidad",(AA16-(+AA16*W17)),IF(T17="Impacto",L17,"")),"")</f>
        <v/>
      </c>
      <c r="AB17" s="142" t="str">
        <f t="shared" si="25"/>
        <v/>
      </c>
      <c r="AC17" s="143" t="str">
        <f t="shared" si="26"/>
        <v/>
      </c>
      <c r="AD17" s="142" t="str">
        <f t="shared" si="27"/>
        <v/>
      </c>
      <c r="AE17" s="143" t="str">
        <f t="shared" si="28"/>
        <v/>
      </c>
      <c r="AF17" s="144" t="str">
        <f t="shared" si="29"/>
        <v/>
      </c>
      <c r="AG17" s="145"/>
      <c r="AH17" s="134"/>
      <c r="AI17" s="146"/>
      <c r="AJ17" s="147"/>
      <c r="AK17" s="147"/>
      <c r="AL17" s="134"/>
      <c r="AM17" s="146"/>
    </row>
    <row r="18" spans="1:39" s="148" customFormat="1" ht="21.75" customHeight="1" x14ac:dyDescent="0.35">
      <c r="A18" s="287"/>
      <c r="B18" s="310"/>
      <c r="C18" s="312"/>
      <c r="D18" s="312"/>
      <c r="E18" s="339"/>
      <c r="F18" s="339"/>
      <c r="G18" s="339"/>
      <c r="H18" s="294"/>
      <c r="I18" s="339"/>
      <c r="J18" s="296"/>
      <c r="K18" s="299"/>
      <c r="L18" s="302"/>
      <c r="M18" s="304"/>
      <c r="N18" s="149"/>
      <c r="O18" s="299"/>
      <c r="P18" s="302"/>
      <c r="Q18" s="307"/>
      <c r="R18" s="137">
        <v>3</v>
      </c>
      <c r="S18" s="134"/>
      <c r="T18" s="138" t="str">
        <f t="shared" si="22"/>
        <v/>
      </c>
      <c r="U18" s="139"/>
      <c r="V18" s="139"/>
      <c r="W18" s="140"/>
      <c r="X18" s="139"/>
      <c r="Y18" s="139"/>
      <c r="Z18" s="139"/>
      <c r="AA18" s="141" t="str">
        <f>IFERROR(IF(T18="Probabilidad",(AA17-(+AA17*W18)),IF(T18="Impacto",L18,"")),"")</f>
        <v/>
      </c>
      <c r="AB18" s="142" t="str">
        <f t="shared" si="25"/>
        <v/>
      </c>
      <c r="AC18" s="143" t="str">
        <f t="shared" si="26"/>
        <v/>
      </c>
      <c r="AD18" s="142" t="str">
        <f t="shared" si="27"/>
        <v/>
      </c>
      <c r="AE18" s="143" t="str">
        <f t="shared" si="28"/>
        <v/>
      </c>
      <c r="AF18" s="144" t="str">
        <f t="shared" si="29"/>
        <v/>
      </c>
      <c r="AG18" s="145"/>
      <c r="AH18" s="134"/>
      <c r="AI18" s="146"/>
      <c r="AJ18" s="147"/>
      <c r="AK18" s="147"/>
      <c r="AL18" s="134"/>
      <c r="AM18" s="146"/>
    </row>
    <row r="19" spans="1:39" s="148" customFormat="1" ht="151.5" customHeight="1" x14ac:dyDescent="0.35">
      <c r="A19" s="287">
        <f>1+A16</f>
        <v>5</v>
      </c>
      <c r="B19" s="308" t="s">
        <v>216</v>
      </c>
      <c r="C19" s="311" t="s">
        <v>265</v>
      </c>
      <c r="D19" s="311" t="s">
        <v>217</v>
      </c>
      <c r="E19" s="338" t="s">
        <v>118</v>
      </c>
      <c r="F19" s="338" t="s">
        <v>219</v>
      </c>
      <c r="G19" s="338" t="s">
        <v>220</v>
      </c>
      <c r="H19" s="293" t="s">
        <v>318</v>
      </c>
      <c r="I19" s="338" t="s">
        <v>115</v>
      </c>
      <c r="J19" s="295">
        <v>40</v>
      </c>
      <c r="K19" s="297" t="str">
        <f>IF(J19&lt;=0,"",IF(J19&lt;=2,"Muy Baja",IF(J19&lt;=24,"Baja",IF(J19&lt;=500,"Media",IF(J19&lt;=5000,"Alta","Muy Alta")))))</f>
        <v>Media</v>
      </c>
      <c r="L19" s="300">
        <f>IF(K19="","",IF(K19="Muy Baja",0.2,IF(K19="Baja",0.4,IF(K19="Media",0.6,IF(K19="Alta",0.8,IF(K19="Muy Alta",1,))))))</f>
        <v>0.6</v>
      </c>
      <c r="M19" s="303" t="s">
        <v>296</v>
      </c>
      <c r="N19" s="136" t="str">
        <f ca="1">IF(NOT(ISERROR(MATCH(M19,'Tabla Impacto'!$B$221:$B$223,0))),'Tabla Impacto'!$F$223&amp;"Por favor no seleccionar los criterios de impacto(Afectación Económica o presupuestal y Pérdida Reputacional)",M19)</f>
        <v xml:space="preserve"> El riesgo afecta la imagen de la entidad con algunos usuarios de relevancia frente al logro de los objetivos</v>
      </c>
      <c r="O19" s="297" t="str">
        <f ca="1">IF(OR(N19='Tabla Impacto'!$C$11,N19='Tabla Impacto'!$D$11),"Leve",IF(OR(N19='Tabla Impacto'!$C$12,N19='Tabla Impacto'!$D$12),"Menor",IF(OR(N19='Tabla Impacto'!$C$13,N19='Tabla Impacto'!$D$13),"Moderado",IF(OR(N19='Tabla Impacto'!$C$14,N19='Tabla Impacto'!$D$14),"Mayor",IF(OR(N19='Tabla Impacto'!$C$15,N19='Tabla Impacto'!$D$15),"Catastrófico","")))))</f>
        <v>Moderado</v>
      </c>
      <c r="P19" s="300">
        <f ca="1">IF(O19="","",IF(O19="Leve",0.2,IF(O19="Menor",0.4,IF(O19="Moderado",0.6,IF(O19="Mayor",0.8,IF(O19="Catastrófico",1,))))))</f>
        <v>0.6</v>
      </c>
      <c r="Q19" s="305" t="str">
        <f ca="1">IF(OR(AND(K19="Muy Baja",O19="Leve"),AND(K19="Muy Baja",O19="Menor"),AND(K19="Baja",O19="Leve")),"Bajo",IF(OR(AND(K19="Muy baja",O19="Moderado"),AND(K19="Baja",O19="Menor"),AND(K19="Baja",O19="Moderado"),AND(K19="Media",O19="Leve"),AND(K19="Media",O19="Menor"),AND(K19="Media",O19="Moderado"),AND(K19="Alta",O19="Leve"),AND(K19="Alta",O19="Menor")),"Moderado",IF(OR(AND(K19="Muy Baja",O19="Mayor"),AND(K19="Baja",O19="Mayor"),AND(K19="Media",O19="Mayor"),AND(K19="Alta",O19="Moderado"),AND(K19="Alta",O19="Mayor"),AND(K19="Muy Alta",O19="Leve"),AND(K19="Muy Alta",O19="Menor"),AND(K19="Muy Alta",O19="Moderado"),AND(K19="Muy Alta",O19="Mayor")),"Alto",IF(OR(AND(K19="Muy Baja",O19="Catastrófico"),AND(K19="Baja",O19="Catastrófico"),AND(K19="Media",O19="Catastrófico"),AND(K19="Alta",O19="Catastrófico"),AND(K19="Muy Alta",O19="Catastrófico")),"Extremo",""))))</f>
        <v>Moderado</v>
      </c>
      <c r="R19" s="137">
        <v>1</v>
      </c>
      <c r="S19" s="134" t="s">
        <v>319</v>
      </c>
      <c r="T19" s="138" t="str">
        <f t="shared" si="7"/>
        <v>Probabilidad</v>
      </c>
      <c r="U19" s="139" t="s">
        <v>14</v>
      </c>
      <c r="V19" s="139" t="s">
        <v>9</v>
      </c>
      <c r="W19" s="140" t="str">
        <f t="shared" si="8"/>
        <v>40%</v>
      </c>
      <c r="X19" s="139" t="s">
        <v>19</v>
      </c>
      <c r="Y19" s="139" t="s">
        <v>22</v>
      </c>
      <c r="Z19" s="139" t="s">
        <v>110</v>
      </c>
      <c r="AA19" s="141">
        <f t="shared" si="9"/>
        <v>0.36</v>
      </c>
      <c r="AB19" s="142" t="str">
        <f t="shared" si="10"/>
        <v>Baja</v>
      </c>
      <c r="AC19" s="143">
        <f t="shared" si="11"/>
        <v>0.36</v>
      </c>
      <c r="AD19" s="142" t="str">
        <f t="shared" ca="1" si="12"/>
        <v>Moderado</v>
      </c>
      <c r="AE19" s="143">
        <f t="shared" ca="1" si="13"/>
        <v>0.6</v>
      </c>
      <c r="AF19" s="144" t="str">
        <f t="shared" ca="1" si="14"/>
        <v>Moderado</v>
      </c>
      <c r="AG19" s="145" t="s">
        <v>122</v>
      </c>
      <c r="AH19" s="135" t="s">
        <v>221</v>
      </c>
      <c r="AI19" s="146" t="s">
        <v>222</v>
      </c>
      <c r="AJ19" s="147">
        <v>44562</v>
      </c>
      <c r="AK19" s="147">
        <v>44926</v>
      </c>
      <c r="AL19" s="134" t="s">
        <v>218</v>
      </c>
      <c r="AM19" s="146"/>
    </row>
    <row r="20" spans="1:39" s="148" customFormat="1" ht="19.5" customHeight="1" x14ac:dyDescent="0.35">
      <c r="A20" s="287"/>
      <c r="B20" s="309"/>
      <c r="C20" s="312"/>
      <c r="D20" s="337"/>
      <c r="E20" s="339"/>
      <c r="F20" s="339"/>
      <c r="G20" s="339"/>
      <c r="H20" s="294"/>
      <c r="I20" s="339"/>
      <c r="J20" s="296"/>
      <c r="K20" s="298"/>
      <c r="L20" s="301"/>
      <c r="M20" s="304"/>
      <c r="N20" s="149"/>
      <c r="O20" s="298"/>
      <c r="P20" s="301"/>
      <c r="Q20" s="306"/>
      <c r="R20" s="137">
        <v>2</v>
      </c>
      <c r="S20" s="134"/>
      <c r="T20" s="138" t="str">
        <f t="shared" ref="T20:T21" si="30">IF(OR(U20="Preventivo",U20="Detectivo"),"Probabilidad",IF(U20="Correctivo","Impacto",""))</f>
        <v/>
      </c>
      <c r="U20" s="139"/>
      <c r="V20" s="139"/>
      <c r="W20" s="140"/>
      <c r="X20" s="139"/>
      <c r="Y20" s="139"/>
      <c r="Z20" s="139"/>
      <c r="AA20" s="141" t="str">
        <f>IFERROR(IF(T20="Probabilidad",(AA19-(+AA19*W20)),IF(T20="Impacto",L20,"")),"")</f>
        <v/>
      </c>
      <c r="AB20" s="142" t="str">
        <f t="shared" ref="AB20:AB21" si="31">IFERROR(IF(AA20="","",IF(AA20&lt;=0.2,"Muy Baja",IF(AA20&lt;=0.4,"Baja",IF(AA20&lt;=0.6,"Media",IF(AA20&lt;=0.8,"Alta","Muy Alta"))))),"")</f>
        <v/>
      </c>
      <c r="AC20" s="143" t="str">
        <f t="shared" ref="AC20:AC21" si="32">+AA20</f>
        <v/>
      </c>
      <c r="AD20" s="142" t="str">
        <f t="shared" ref="AD20:AD21" si="33">IFERROR(IF(AE20="","",IF(AE20&lt;=0.2,"Leve",IF(AE20&lt;=0.4,"Menor",IF(AE20&lt;=0.6,"Moderado",IF(AE20&lt;=0.8,"Mayor","Catastrófico"))))),"")</f>
        <v/>
      </c>
      <c r="AE20" s="143" t="str">
        <f t="shared" ref="AE20:AE21" si="34">IFERROR(IF(T20="Impacto",(P20-(+P20*W20)),IF(T20="Probabilidad",P20,"")),"")</f>
        <v/>
      </c>
      <c r="AF20" s="144" t="str">
        <f t="shared" ref="AF20:AF21" si="35">IFERROR(IF(OR(AND(AB20="Muy Baja",AD20="Leve"),AND(AB20="Muy Baja",AD20="Menor"),AND(AB20="Baja",AD20="Leve")),"Bajo",IF(OR(AND(AB20="Muy baja",AD20="Moderado"),AND(AB20="Baja",AD20="Menor"),AND(AB20="Baja",AD20="Moderado"),AND(AB20="Media",AD20="Leve"),AND(AB20="Media",AD20="Menor"),AND(AB20="Media",AD20="Moderado"),AND(AB20="Alta",AD20="Leve"),AND(AB20="Alta",AD20="Menor")),"Moderado",IF(OR(AND(AB20="Muy Baja",AD20="Mayor"),AND(AB20="Baja",AD20="Mayor"),AND(AB20="Media",AD20="Mayor"),AND(AB20="Alta",AD20="Moderado"),AND(AB20="Alta",AD20="Mayor"),AND(AB20="Muy Alta",AD20="Leve"),AND(AB20="Muy Alta",AD20="Menor"),AND(AB20="Muy Alta",AD20="Moderado"),AND(AB20="Muy Alta",AD20="Mayor")),"Alto",IF(OR(AND(AB20="Muy Baja",AD20="Catastrófico"),AND(AB20="Baja",AD20="Catastrófico"),AND(AB20="Media",AD20="Catastrófico"),AND(AB20="Alta",AD20="Catastrófico"),AND(AB20="Muy Alta",AD20="Catastrófico")),"Extremo","")))),"")</f>
        <v/>
      </c>
      <c r="AG20" s="145"/>
      <c r="AH20" s="134"/>
      <c r="AI20" s="146"/>
      <c r="AJ20" s="147"/>
      <c r="AK20" s="147"/>
      <c r="AL20" s="134"/>
      <c r="AM20" s="146"/>
    </row>
    <row r="21" spans="1:39" s="148" customFormat="1" ht="26.25" customHeight="1" x14ac:dyDescent="0.35">
      <c r="A21" s="287"/>
      <c r="B21" s="310"/>
      <c r="C21" s="312"/>
      <c r="D21" s="337"/>
      <c r="E21" s="339"/>
      <c r="F21" s="339"/>
      <c r="G21" s="339"/>
      <c r="H21" s="294"/>
      <c r="I21" s="339"/>
      <c r="J21" s="296"/>
      <c r="K21" s="299"/>
      <c r="L21" s="302"/>
      <c r="M21" s="304"/>
      <c r="N21" s="149"/>
      <c r="O21" s="299"/>
      <c r="P21" s="302"/>
      <c r="Q21" s="307"/>
      <c r="R21" s="137">
        <v>3</v>
      </c>
      <c r="S21" s="134"/>
      <c r="T21" s="138" t="str">
        <f t="shared" si="30"/>
        <v/>
      </c>
      <c r="U21" s="139"/>
      <c r="V21" s="139"/>
      <c r="W21" s="140"/>
      <c r="X21" s="139"/>
      <c r="Y21" s="139"/>
      <c r="Z21" s="139"/>
      <c r="AA21" s="141" t="str">
        <f>IFERROR(IF(T21="Probabilidad",(AA20-(+AA20*W21)),IF(T21="Impacto",L21,"")),"")</f>
        <v/>
      </c>
      <c r="AB21" s="142" t="str">
        <f t="shared" si="31"/>
        <v/>
      </c>
      <c r="AC21" s="143" t="str">
        <f t="shared" si="32"/>
        <v/>
      </c>
      <c r="AD21" s="142" t="str">
        <f t="shared" si="33"/>
        <v/>
      </c>
      <c r="AE21" s="143" t="str">
        <f t="shared" si="34"/>
        <v/>
      </c>
      <c r="AF21" s="144" t="str">
        <f t="shared" si="35"/>
        <v/>
      </c>
      <c r="AG21" s="145"/>
      <c r="AH21" s="134"/>
      <c r="AI21" s="146"/>
      <c r="AJ21" s="147"/>
      <c r="AK21" s="147"/>
      <c r="AL21" s="134"/>
      <c r="AM21" s="146"/>
    </row>
    <row r="22" spans="1:39" s="148" customFormat="1" ht="151.5" customHeight="1" x14ac:dyDescent="0.35">
      <c r="A22" s="287">
        <f>1+A19</f>
        <v>6</v>
      </c>
      <c r="B22" s="308" t="s">
        <v>223</v>
      </c>
      <c r="C22" s="311" t="s">
        <v>224</v>
      </c>
      <c r="D22" s="311" t="s">
        <v>266</v>
      </c>
      <c r="E22" s="338" t="s">
        <v>120</v>
      </c>
      <c r="F22" s="340" t="s">
        <v>225</v>
      </c>
      <c r="G22" s="338" t="s">
        <v>226</v>
      </c>
      <c r="H22" s="293" t="s">
        <v>331</v>
      </c>
      <c r="I22" s="338" t="s">
        <v>115</v>
      </c>
      <c r="J22" s="295">
        <v>246</v>
      </c>
      <c r="K22" s="297" t="str">
        <f>IF(J22&lt;=0,"",IF(J22&lt;=2,"Muy Baja",IF(J22&lt;=24,"Baja",IF(J22&lt;=500,"Media",IF(J22&lt;=5000,"Alta","Muy Alta")))))</f>
        <v>Media</v>
      </c>
      <c r="L22" s="300">
        <f>IF(K22="","",IF(K22="Muy Baja",0.2,IF(K22="Baja",0.4,IF(K22="Media",0.6,IF(K22="Alta",0.8,IF(K22="Muy Alta",1,))))))</f>
        <v>0.6</v>
      </c>
      <c r="M22" s="303" t="s">
        <v>303</v>
      </c>
      <c r="N22" s="136" t="str">
        <f ca="1">IF(NOT(ISERROR(MATCH(M22,'Tabla Impacto'!$B$221:$B$223,0))),'Tabla Impacto'!$F$223&amp;"Por favor no seleccionar los criterios de impacto(Afectación Económica o presupuestal y Pérdida Reputacional)",M22)</f>
        <v xml:space="preserve"> El riesgo afecta la imagen de la entidad con efecto publicitario sostenido a nivel de sector administrativo, nivel departamental o municipal</v>
      </c>
      <c r="O22" s="297" t="str">
        <f ca="1">IF(OR(N22='Tabla Impacto'!$C$11,N22='Tabla Impacto'!$D$11),"Leve",IF(OR(N22='Tabla Impacto'!$C$12,N22='Tabla Impacto'!$D$12),"Menor",IF(OR(N22='Tabla Impacto'!$C$13,N22='Tabla Impacto'!$D$13),"Moderado",IF(OR(N22='Tabla Impacto'!$C$14,N22='Tabla Impacto'!$D$14),"Mayor",IF(OR(N22='Tabla Impacto'!$C$15,N22='Tabla Impacto'!$D$15),"Catastrófico","")))))</f>
        <v>Mayor</v>
      </c>
      <c r="P22" s="300">
        <f ca="1">IF(O22="","",IF(O22="Leve",0.2,IF(O22="Menor",0.4,IF(O22="Moderado",0.6,IF(O22="Mayor",0.8,IF(O22="Catastrófico",1,))))))</f>
        <v>0.8</v>
      </c>
      <c r="Q22" s="305" t="str">
        <f ca="1">IF(OR(AND(K22="Muy Baja",O22="Leve"),AND(K22="Muy Baja",O22="Menor"),AND(K22="Baja",O22="Leve")),"Bajo",IF(OR(AND(K22="Muy baja",O22="Moderado"),AND(K22="Baja",O22="Menor"),AND(K22="Baja",O22="Moderado"),AND(K22="Media",O22="Leve"),AND(K22="Media",O22="Menor"),AND(K22="Media",O22="Moderado"),AND(K22="Alta",O22="Leve"),AND(K22="Alta",O22="Menor")),"Moderado",IF(OR(AND(K22="Muy Baja",O22="Mayor"),AND(K22="Baja",O22="Mayor"),AND(K22="Media",O22="Mayor"),AND(K22="Alta",O22="Moderado"),AND(K22="Alta",O22="Mayor"),AND(K22="Muy Alta",O22="Leve"),AND(K22="Muy Alta",O22="Menor"),AND(K22="Muy Alta",O22="Moderado"),AND(K22="Muy Alta",O22="Mayor")),"Alto",IF(OR(AND(K22="Muy Baja",O22="Catastrófico"),AND(K22="Baja",O22="Catastrófico"),AND(K22="Media",O22="Catastrófico"),AND(K22="Alta",O22="Catastrófico"),AND(K22="Muy Alta",O22="Catastrófico")),"Extremo",""))))</f>
        <v>Alto</v>
      </c>
      <c r="R22" s="137">
        <v>1</v>
      </c>
      <c r="S22" s="134" t="s">
        <v>315</v>
      </c>
      <c r="T22" s="138" t="str">
        <f t="shared" si="7"/>
        <v>Probabilidad</v>
      </c>
      <c r="U22" s="139" t="s">
        <v>14</v>
      </c>
      <c r="V22" s="139" t="s">
        <v>9</v>
      </c>
      <c r="W22" s="140" t="str">
        <f t="shared" si="8"/>
        <v>40%</v>
      </c>
      <c r="X22" s="139" t="s">
        <v>20</v>
      </c>
      <c r="Y22" s="139" t="s">
        <v>22</v>
      </c>
      <c r="Z22" s="139" t="s">
        <v>110</v>
      </c>
      <c r="AA22" s="141">
        <f t="shared" si="9"/>
        <v>0.36</v>
      </c>
      <c r="AB22" s="142" t="str">
        <f t="shared" si="10"/>
        <v>Baja</v>
      </c>
      <c r="AC22" s="143">
        <f t="shared" si="11"/>
        <v>0.36</v>
      </c>
      <c r="AD22" s="142" t="str">
        <f t="shared" ca="1" si="12"/>
        <v>Mayor</v>
      </c>
      <c r="AE22" s="143">
        <f t="shared" ca="1" si="13"/>
        <v>0.8</v>
      </c>
      <c r="AF22" s="144" t="str">
        <f t="shared" ca="1" si="14"/>
        <v>Alto</v>
      </c>
      <c r="AG22" s="145" t="s">
        <v>122</v>
      </c>
      <c r="AH22" s="135" t="s">
        <v>260</v>
      </c>
      <c r="AI22" s="160" t="s">
        <v>205</v>
      </c>
      <c r="AJ22" s="166">
        <v>44562</v>
      </c>
      <c r="AK22" s="167" t="s">
        <v>261</v>
      </c>
      <c r="AL22" s="134" t="s">
        <v>227</v>
      </c>
      <c r="AM22" s="146"/>
    </row>
    <row r="23" spans="1:39" s="148" customFormat="1" ht="24.75" customHeight="1" x14ac:dyDescent="0.35">
      <c r="A23" s="287"/>
      <c r="B23" s="309"/>
      <c r="C23" s="337"/>
      <c r="D23" s="312"/>
      <c r="E23" s="339"/>
      <c r="F23" s="339"/>
      <c r="G23" s="339"/>
      <c r="H23" s="294"/>
      <c r="I23" s="339"/>
      <c r="J23" s="296"/>
      <c r="K23" s="298"/>
      <c r="L23" s="301"/>
      <c r="M23" s="304"/>
      <c r="N23" s="149"/>
      <c r="O23" s="298"/>
      <c r="P23" s="301"/>
      <c r="Q23" s="306"/>
      <c r="R23" s="137">
        <v>2</v>
      </c>
      <c r="S23" s="134"/>
      <c r="T23" s="138" t="str">
        <f t="shared" ref="T23:T24" si="36">IF(OR(U23="Preventivo",U23="Detectivo"),"Probabilidad",IF(U23="Correctivo","Impacto",""))</f>
        <v/>
      </c>
      <c r="U23" s="139"/>
      <c r="V23" s="139"/>
      <c r="W23" s="140"/>
      <c r="X23" s="139"/>
      <c r="Y23" s="139"/>
      <c r="Z23" s="139"/>
      <c r="AA23" s="141" t="str">
        <f>IFERROR(IF(T23="Probabilidad",(AA22-(+AA22*W23)),IF(T23="Impacto",L23,"")),"")</f>
        <v/>
      </c>
      <c r="AB23" s="142" t="str">
        <f t="shared" ref="AB23:AB24" si="37">IFERROR(IF(AA23="","",IF(AA23&lt;=0.2,"Muy Baja",IF(AA23&lt;=0.4,"Baja",IF(AA23&lt;=0.6,"Media",IF(AA23&lt;=0.8,"Alta","Muy Alta"))))),"")</f>
        <v/>
      </c>
      <c r="AC23" s="143" t="str">
        <f t="shared" ref="AC23:AC24" si="38">+AA23</f>
        <v/>
      </c>
      <c r="AD23" s="142" t="str">
        <f t="shared" ref="AD23:AD24" si="39">IFERROR(IF(AE23="","",IF(AE23&lt;=0.2,"Leve",IF(AE23&lt;=0.4,"Menor",IF(AE23&lt;=0.6,"Moderado",IF(AE23&lt;=0.8,"Mayor","Catastrófico"))))),"")</f>
        <v/>
      </c>
      <c r="AE23" s="143" t="str">
        <f t="shared" ref="AE23:AE24" si="40">IFERROR(IF(T23="Impacto",(P23-(+P23*W23)),IF(T23="Probabilidad",P23,"")),"")</f>
        <v/>
      </c>
      <c r="AF23" s="144" t="str">
        <f t="shared" ref="AF23:AF24" si="41">IFERROR(IF(OR(AND(AB23="Muy Baja",AD23="Leve"),AND(AB23="Muy Baja",AD23="Menor"),AND(AB23="Baja",AD23="Leve")),"Bajo",IF(OR(AND(AB23="Muy baja",AD23="Moderado"),AND(AB23="Baja",AD23="Menor"),AND(AB23="Baja",AD23="Moderado"),AND(AB23="Media",AD23="Leve"),AND(AB23="Media",AD23="Menor"),AND(AB23="Media",AD23="Moderado"),AND(AB23="Alta",AD23="Leve"),AND(AB23="Alta",AD23="Menor")),"Moderado",IF(OR(AND(AB23="Muy Baja",AD23="Mayor"),AND(AB23="Baja",AD23="Mayor"),AND(AB23="Media",AD23="Mayor"),AND(AB23="Alta",AD23="Moderado"),AND(AB23="Alta",AD23="Mayor"),AND(AB23="Muy Alta",AD23="Leve"),AND(AB23="Muy Alta",AD23="Menor"),AND(AB23="Muy Alta",AD23="Moderado"),AND(AB23="Muy Alta",AD23="Mayor")),"Alto",IF(OR(AND(AB23="Muy Baja",AD23="Catastrófico"),AND(AB23="Baja",AD23="Catastrófico"),AND(AB23="Media",AD23="Catastrófico"),AND(AB23="Alta",AD23="Catastrófico"),AND(AB23="Muy Alta",AD23="Catastrófico")),"Extremo","")))),"")</f>
        <v/>
      </c>
      <c r="AG23" s="145"/>
      <c r="AH23" s="134"/>
      <c r="AI23" s="146"/>
      <c r="AJ23" s="147"/>
      <c r="AK23" s="147"/>
      <c r="AL23" s="134"/>
      <c r="AM23" s="146"/>
    </row>
    <row r="24" spans="1:39" s="148" customFormat="1" ht="29.25" customHeight="1" x14ac:dyDescent="0.35">
      <c r="A24" s="287"/>
      <c r="B24" s="310"/>
      <c r="C24" s="337"/>
      <c r="D24" s="312"/>
      <c r="E24" s="339"/>
      <c r="F24" s="339"/>
      <c r="G24" s="339"/>
      <c r="H24" s="294"/>
      <c r="I24" s="339"/>
      <c r="J24" s="296"/>
      <c r="K24" s="299"/>
      <c r="L24" s="302"/>
      <c r="M24" s="304"/>
      <c r="N24" s="149"/>
      <c r="O24" s="299"/>
      <c r="P24" s="302"/>
      <c r="Q24" s="307"/>
      <c r="R24" s="137">
        <v>3</v>
      </c>
      <c r="S24" s="134"/>
      <c r="T24" s="138" t="str">
        <f t="shared" si="36"/>
        <v/>
      </c>
      <c r="U24" s="139"/>
      <c r="V24" s="139"/>
      <c r="W24" s="140"/>
      <c r="X24" s="139"/>
      <c r="Y24" s="139"/>
      <c r="Z24" s="139"/>
      <c r="AA24" s="141" t="str">
        <f>IFERROR(IF(T24="Probabilidad",(AA23-(+AA23*W24)),IF(T24="Impacto",L24,"")),"")</f>
        <v/>
      </c>
      <c r="AB24" s="142" t="str">
        <f t="shared" si="37"/>
        <v/>
      </c>
      <c r="AC24" s="143" t="str">
        <f t="shared" si="38"/>
        <v/>
      </c>
      <c r="AD24" s="142" t="str">
        <f t="shared" si="39"/>
        <v/>
      </c>
      <c r="AE24" s="143" t="str">
        <f t="shared" si="40"/>
        <v/>
      </c>
      <c r="AF24" s="144" t="str">
        <f t="shared" si="41"/>
        <v/>
      </c>
      <c r="AG24" s="145"/>
      <c r="AH24" s="134"/>
      <c r="AI24" s="146"/>
      <c r="AJ24" s="147"/>
      <c r="AK24" s="147"/>
      <c r="AL24" s="134"/>
      <c r="AM24" s="146"/>
    </row>
    <row r="25" spans="1:39" s="169" customFormat="1" ht="151.5" customHeight="1" x14ac:dyDescent="0.35">
      <c r="A25" s="287">
        <f>1+A22</f>
        <v>7</v>
      </c>
      <c r="B25" s="288" t="s">
        <v>228</v>
      </c>
      <c r="C25" s="291" t="s">
        <v>252</v>
      </c>
      <c r="D25" s="291" t="s">
        <v>267</v>
      </c>
      <c r="E25" s="293" t="s">
        <v>120</v>
      </c>
      <c r="F25" s="293" t="s">
        <v>308</v>
      </c>
      <c r="G25" s="293" t="s">
        <v>256</v>
      </c>
      <c r="H25" s="293" t="s">
        <v>307</v>
      </c>
      <c r="I25" s="293" t="s">
        <v>115</v>
      </c>
      <c r="J25" s="343">
        <v>20</v>
      </c>
      <c r="K25" s="345" t="str">
        <f>IF(J25&lt;=0,"",IF(J25&lt;=2,"Muy Baja",IF(J25&lt;=24,"Baja",IF(J25&lt;=500,"Media",IF(J25&lt;=5000,"Alta","Muy Alta")))))</f>
        <v>Baja</v>
      </c>
      <c r="L25" s="348">
        <f>IF(K25="","",IF(K25="Muy Baja",0.2,IF(K25="Baja",0.4,IF(K25="Media",0.6,IF(K25="Alta",0.8,IF(K25="Muy Alta",1,))))))</f>
        <v>0.4</v>
      </c>
      <c r="M25" s="351" t="s">
        <v>296</v>
      </c>
      <c r="N25" s="150" t="str">
        <f ca="1">IF(NOT(ISERROR(MATCH(M25,'Tabla Impacto'!$B$221:$B$223,0))),'Tabla Impacto'!$F$223&amp;"Por favor no seleccionar los criterios de impacto(Afectación Económica o presupuestal y Pérdida Reputacional)",M25)</f>
        <v xml:space="preserve"> El riesgo afecta la imagen de la entidad con algunos usuarios de relevancia frente al logro de los objetivos</v>
      </c>
      <c r="O25" s="345" t="str">
        <f ca="1">IF(OR(N25='Tabla Impacto'!$C$11,N25='Tabla Impacto'!$D$11),"Leve",IF(OR(N25='Tabla Impacto'!$C$12,N25='Tabla Impacto'!$D$12),"Menor",IF(OR(N25='Tabla Impacto'!$C$13,N25='Tabla Impacto'!$D$13),"Moderado",IF(OR(N25='Tabla Impacto'!$C$14,N25='Tabla Impacto'!$D$14),"Mayor",IF(OR(N25='Tabla Impacto'!$C$15,N25='Tabla Impacto'!$D$15),"Catastrófico","")))))</f>
        <v>Moderado</v>
      </c>
      <c r="P25" s="348">
        <f ca="1">IF(O25="","",IF(O25="Leve",0.2,IF(O25="Menor",0.4,IF(O25="Moderado",0.6,IF(O25="Mayor",0.8,IF(O25="Catastrófico",1,))))))</f>
        <v>0.6</v>
      </c>
      <c r="Q25" s="353" t="str">
        <f ca="1">IF(OR(AND(K25="Muy Baja",O25="Leve"),AND(K25="Muy Baja",O25="Menor"),AND(K25="Baja",O25="Leve")),"Bajo",IF(OR(AND(K25="Muy baja",O25="Moderado"),AND(K25="Baja",O25="Menor"),AND(K25="Baja",O25="Moderado"),AND(K25="Media",O25="Leve"),AND(K25="Media",O25="Menor"),AND(K25="Media",O25="Moderado"),AND(K25="Alta",O25="Leve"),AND(K25="Alta",O25="Menor")),"Moderado",IF(OR(AND(K25="Muy Baja",O25="Mayor"),AND(K25="Baja",O25="Mayor"),AND(K25="Media",O25="Mayor"),AND(K25="Alta",O25="Moderado"),AND(K25="Alta",O25="Mayor"),AND(K25="Muy Alta",O25="Leve"),AND(K25="Muy Alta",O25="Menor"),AND(K25="Muy Alta",O25="Moderado"),AND(K25="Muy Alta",O25="Mayor")),"Alto",IF(OR(AND(K25="Muy Baja",O25="Catastrófico"),AND(K25="Baja",O25="Catastrófico"),AND(K25="Media",O25="Catastrófico"),AND(K25="Alta",O25="Catastrófico"),AND(K25="Muy Alta",O25="Catastrófico")),"Extremo",""))))</f>
        <v>Moderado</v>
      </c>
      <c r="R25" s="151">
        <v>1</v>
      </c>
      <c r="S25" s="135" t="s">
        <v>309</v>
      </c>
      <c r="T25" s="152" t="str">
        <f t="shared" ref="T25:T28" si="42">IF(OR(U25="Preventivo",U25="Detectivo"),"Probabilidad",IF(U25="Correctivo","Impacto",""))</f>
        <v>Probabilidad</v>
      </c>
      <c r="U25" s="153" t="s">
        <v>15</v>
      </c>
      <c r="V25" s="153" t="s">
        <v>9</v>
      </c>
      <c r="W25" s="154" t="str">
        <f t="shared" ref="W25:W28" si="43">IF(AND(U25="Preventivo",V25="Automático"),"50%",IF(AND(U25="Preventivo",V25="Manual"),"40%",IF(AND(U25="Detectivo",V25="Automático"),"40%",IF(AND(U25="Detectivo",V25="Manual"),"30%",IF(AND(U25="Correctivo",V25="Automático"),"35%",IF(AND(U25="Correctivo",V25="Manual"),"25%",""))))))</f>
        <v>30%</v>
      </c>
      <c r="X25" s="153" t="s">
        <v>19</v>
      </c>
      <c r="Y25" s="153" t="s">
        <v>22</v>
      </c>
      <c r="Z25" s="153" t="s">
        <v>110</v>
      </c>
      <c r="AA25" s="155">
        <f t="shared" ref="AA25" si="44">IFERROR(IF(T25="Probabilidad",(L25-(+L25*W25)),IF(T25="Impacto",L25,"")),"")</f>
        <v>0.28000000000000003</v>
      </c>
      <c r="AB25" s="156" t="str">
        <f t="shared" ref="AB25:AB28" si="45">IFERROR(IF(AA25="","",IF(AA25&lt;=0.2,"Muy Baja",IF(AA25&lt;=0.4,"Baja",IF(AA25&lt;=0.6,"Media",IF(AA25&lt;=0.8,"Alta","Muy Alta"))))),"")</f>
        <v>Baja</v>
      </c>
      <c r="AC25" s="157">
        <f t="shared" ref="AC25:AC28" si="46">+AA25</f>
        <v>0.28000000000000003</v>
      </c>
      <c r="AD25" s="156" t="str">
        <f t="shared" ref="AD25:AD28" ca="1" si="47">IFERROR(IF(AE25="","",IF(AE25&lt;=0.2,"Leve",IF(AE25&lt;=0.4,"Menor",IF(AE25&lt;=0.6,"Moderado",IF(AE25&lt;=0.8,"Mayor","Catastrófico"))))),"")</f>
        <v>Moderado</v>
      </c>
      <c r="AE25" s="157">
        <f t="shared" ref="AE25" ca="1" si="48">IFERROR(IF(T25="Impacto",(P25-(+P25*W25)),IF(T25="Probabilidad",P25,"")),"")</f>
        <v>0.6</v>
      </c>
      <c r="AF25" s="158" t="str">
        <f t="shared" ref="AF25:AF28" ca="1" si="49">IFERROR(IF(OR(AND(AB25="Muy Baja",AD25="Leve"),AND(AB25="Muy Baja",AD25="Menor"),AND(AB25="Baja",AD25="Leve")),"Bajo",IF(OR(AND(AB25="Muy baja",AD25="Moderado"),AND(AB25="Baja",AD25="Menor"),AND(AB25="Baja",AD25="Moderado"),AND(AB25="Media",AD25="Leve"),AND(AB25="Media",AD25="Menor"),AND(AB25="Media",AD25="Moderado"),AND(AB25="Alta",AD25="Leve"),AND(AB25="Alta",AD25="Menor")),"Moderado",IF(OR(AND(AB25="Muy Baja",AD25="Mayor"),AND(AB25="Baja",AD25="Mayor"),AND(AB25="Media",AD25="Mayor"),AND(AB25="Alta",AD25="Moderado"),AND(AB25="Alta",AD25="Mayor"),AND(AB25="Muy Alta",AD25="Leve"),AND(AB25="Muy Alta",AD25="Menor"),AND(AB25="Muy Alta",AD25="Moderado"),AND(AB25="Muy Alta",AD25="Mayor")),"Alto",IF(OR(AND(AB25="Muy Baja",AD25="Catastrófico"),AND(AB25="Baja",AD25="Catastrófico"),AND(AB25="Media",AD25="Catastrófico"),AND(AB25="Alta",AD25="Catastrófico"),AND(AB25="Muy Alta",AD25="Catastrófico")),"Extremo","")))),"")</f>
        <v>Moderado</v>
      </c>
      <c r="AG25" s="159" t="s">
        <v>122</v>
      </c>
      <c r="AH25" s="135" t="s">
        <v>310</v>
      </c>
      <c r="AI25" s="160" t="s">
        <v>205</v>
      </c>
      <c r="AJ25" s="161" t="s">
        <v>230</v>
      </c>
      <c r="AK25" s="161" t="s">
        <v>231</v>
      </c>
      <c r="AL25" s="135" t="s">
        <v>311</v>
      </c>
      <c r="AM25" s="168"/>
    </row>
    <row r="26" spans="1:39" s="169" customFormat="1" ht="24.75" customHeight="1" x14ac:dyDescent="0.35">
      <c r="A26" s="287"/>
      <c r="B26" s="289"/>
      <c r="C26" s="292"/>
      <c r="D26" s="292"/>
      <c r="E26" s="294"/>
      <c r="F26" s="294"/>
      <c r="G26" s="294"/>
      <c r="H26" s="294"/>
      <c r="I26" s="294"/>
      <c r="J26" s="344"/>
      <c r="K26" s="346"/>
      <c r="L26" s="349"/>
      <c r="M26" s="352"/>
      <c r="N26" s="163"/>
      <c r="O26" s="346"/>
      <c r="P26" s="349"/>
      <c r="Q26" s="354"/>
      <c r="R26" s="151">
        <v>2</v>
      </c>
      <c r="S26" s="170"/>
      <c r="T26" s="171"/>
      <c r="U26" s="172"/>
      <c r="V26" s="172"/>
      <c r="W26" s="173"/>
      <c r="X26" s="172"/>
      <c r="Y26" s="172"/>
      <c r="Z26" s="172"/>
      <c r="AA26" s="174"/>
      <c r="AB26" s="175"/>
      <c r="AC26" s="176"/>
      <c r="AD26" s="175"/>
      <c r="AE26" s="176"/>
      <c r="AF26" s="177"/>
      <c r="AG26" s="178"/>
      <c r="AH26" s="170"/>
      <c r="AI26" s="168"/>
      <c r="AJ26" s="179"/>
      <c r="AK26" s="179"/>
      <c r="AL26" s="170"/>
      <c r="AM26" s="168"/>
    </row>
    <row r="27" spans="1:39" s="169" customFormat="1" ht="24.75" customHeight="1" x14ac:dyDescent="0.35">
      <c r="A27" s="287"/>
      <c r="B27" s="290"/>
      <c r="C27" s="292"/>
      <c r="D27" s="292"/>
      <c r="E27" s="294"/>
      <c r="F27" s="294"/>
      <c r="G27" s="294"/>
      <c r="H27" s="294"/>
      <c r="I27" s="294"/>
      <c r="J27" s="344"/>
      <c r="K27" s="347"/>
      <c r="L27" s="350"/>
      <c r="M27" s="352"/>
      <c r="N27" s="163"/>
      <c r="O27" s="347"/>
      <c r="P27" s="350"/>
      <c r="Q27" s="355"/>
      <c r="R27" s="151">
        <v>3</v>
      </c>
      <c r="S27" s="170"/>
      <c r="T27" s="171"/>
      <c r="U27" s="172"/>
      <c r="V27" s="172"/>
      <c r="W27" s="173"/>
      <c r="X27" s="172"/>
      <c r="Y27" s="172"/>
      <c r="Z27" s="172"/>
      <c r="AA27" s="174"/>
      <c r="AB27" s="175"/>
      <c r="AC27" s="176"/>
      <c r="AD27" s="175"/>
      <c r="AE27" s="176"/>
      <c r="AF27" s="177"/>
      <c r="AG27" s="178"/>
      <c r="AH27" s="170"/>
      <c r="AI27" s="168"/>
      <c r="AJ27" s="179"/>
      <c r="AK27" s="179"/>
      <c r="AL27" s="170"/>
      <c r="AM27" s="168"/>
    </row>
    <row r="28" spans="1:39" s="148" customFormat="1" ht="151.5" customHeight="1" x14ac:dyDescent="0.35">
      <c r="A28" s="287">
        <f t="shared" ref="A28" si="50">1+A25</f>
        <v>8</v>
      </c>
      <c r="B28" s="308" t="s">
        <v>229</v>
      </c>
      <c r="C28" s="311" t="s">
        <v>268</v>
      </c>
      <c r="D28" s="311" t="s">
        <v>269</v>
      </c>
      <c r="E28" s="338" t="s">
        <v>118</v>
      </c>
      <c r="F28" s="338" t="s">
        <v>248</v>
      </c>
      <c r="G28" s="338" t="s">
        <v>282</v>
      </c>
      <c r="H28" s="293" t="s">
        <v>324</v>
      </c>
      <c r="I28" s="338" t="s">
        <v>115</v>
      </c>
      <c r="J28" s="295">
        <v>30</v>
      </c>
      <c r="K28" s="297" t="str">
        <f>IF(J28&lt;=0,"",IF(J28&lt;=2,"Muy Baja",IF(J28&lt;=24,"Baja",IF(J28&lt;=500,"Media",IF(J28&lt;=5000,"Alta","Muy Alta")))))</f>
        <v>Media</v>
      </c>
      <c r="L28" s="300">
        <f>IF(K28="","",IF(K28="Muy Baja",0.2,IF(K28="Baja",0.4,IF(K28="Media",0.6,IF(K28="Alta",0.8,IF(K28="Muy Alta",1,))))))</f>
        <v>0.6</v>
      </c>
      <c r="M28" s="303" t="s">
        <v>303</v>
      </c>
      <c r="N28" s="136" t="str">
        <f ca="1">IF(NOT(ISERROR(MATCH(M28,'Tabla Impacto'!$B$221:$B$223,0))),'Tabla Impacto'!$F$223&amp;"Por favor no seleccionar los criterios de impacto(Afectación Económica o presupuestal y Pérdida Reputacional)",M28)</f>
        <v xml:space="preserve"> El riesgo afecta la imagen de la entidad con efecto publicitario sostenido a nivel de sector administrativo, nivel departamental o municipal</v>
      </c>
      <c r="O28" s="297" t="str">
        <f ca="1">IF(OR(N28='Tabla Impacto'!$C$11,N28='Tabla Impacto'!$D$11),"Leve",IF(OR(N28='Tabla Impacto'!$C$12,N28='Tabla Impacto'!$D$12),"Menor",IF(OR(N28='Tabla Impacto'!$C$13,N28='Tabla Impacto'!$D$13),"Moderado",IF(OR(N28='Tabla Impacto'!$C$14,N28='Tabla Impacto'!$D$14),"Mayor",IF(OR(N28='Tabla Impacto'!$C$15,N28='Tabla Impacto'!$D$15),"Catastrófico","")))))</f>
        <v>Mayor</v>
      </c>
      <c r="P28" s="300">
        <f ca="1">IF(O28="","",IF(O28="Leve",0.2,IF(O28="Menor",0.4,IF(O28="Moderado",0.6,IF(O28="Mayor",0.8,IF(O28="Catastrófico",1,))))))</f>
        <v>0.8</v>
      </c>
      <c r="Q28" s="305" t="str">
        <f ca="1">IF(OR(AND(K28="Muy Baja",O28="Leve"),AND(K28="Muy Baja",O28="Menor"),AND(K28="Baja",O28="Leve")),"Bajo",IF(OR(AND(K28="Muy baja",O28="Moderado"),AND(K28="Baja",O28="Menor"),AND(K28="Baja",O28="Moderado"),AND(K28="Media",O28="Leve"),AND(K28="Media",O28="Menor"),AND(K28="Media",O28="Moderado"),AND(K28="Alta",O28="Leve"),AND(K28="Alta",O28="Menor")),"Moderado",IF(OR(AND(K28="Muy Baja",O28="Mayor"),AND(K28="Baja",O28="Mayor"),AND(K28="Media",O28="Mayor"),AND(K28="Alta",O28="Moderado"),AND(K28="Alta",O28="Mayor"),AND(K28="Muy Alta",O28="Leve"),AND(K28="Muy Alta",O28="Menor"),AND(K28="Muy Alta",O28="Moderado"),AND(K28="Muy Alta",O28="Mayor")),"Alto",IF(OR(AND(K28="Muy Baja",O28="Catastrófico"),AND(K28="Baja",O28="Catastrófico"),AND(K28="Media",O28="Catastrófico"),AND(K28="Alta",O28="Catastrófico"),AND(K28="Muy Alta",O28="Catastrófico")),"Extremo",""))))</f>
        <v>Alto</v>
      </c>
      <c r="R28" s="137">
        <v>1</v>
      </c>
      <c r="S28" s="134" t="s">
        <v>334</v>
      </c>
      <c r="T28" s="138" t="str">
        <f t="shared" si="42"/>
        <v>Probabilidad</v>
      </c>
      <c r="U28" s="139" t="s">
        <v>14</v>
      </c>
      <c r="V28" s="139" t="s">
        <v>9</v>
      </c>
      <c r="W28" s="140" t="str">
        <f t="shared" si="43"/>
        <v>40%</v>
      </c>
      <c r="X28" s="139" t="s">
        <v>19</v>
      </c>
      <c r="Y28" s="139" t="s">
        <v>22</v>
      </c>
      <c r="Z28" s="139" t="s">
        <v>110</v>
      </c>
      <c r="AA28" s="141">
        <f t="shared" ref="AA28" si="51">IFERROR(IF(T28="Probabilidad",(L28-(+L28*W28)),IF(T28="Impacto",L28,"")),"")</f>
        <v>0.36</v>
      </c>
      <c r="AB28" s="142" t="str">
        <f t="shared" si="45"/>
        <v>Baja</v>
      </c>
      <c r="AC28" s="143">
        <f t="shared" si="46"/>
        <v>0.36</v>
      </c>
      <c r="AD28" s="142" t="str">
        <f t="shared" ca="1" si="47"/>
        <v>Mayor</v>
      </c>
      <c r="AE28" s="143">
        <f t="shared" ref="AE28" ca="1" si="52">IFERROR(IF(T28="Impacto",(P28-(+P28*W28)),IF(T28="Probabilidad",P28,"")),"")</f>
        <v>0.8</v>
      </c>
      <c r="AF28" s="144" t="str">
        <f t="shared" ca="1" si="49"/>
        <v>Alto</v>
      </c>
      <c r="AG28" s="145" t="s">
        <v>122</v>
      </c>
      <c r="AH28" s="135" t="s">
        <v>325</v>
      </c>
      <c r="AI28" s="160" t="s">
        <v>205</v>
      </c>
      <c r="AJ28" s="161" t="s">
        <v>230</v>
      </c>
      <c r="AK28" s="161" t="s">
        <v>231</v>
      </c>
      <c r="AL28" s="135" t="s">
        <v>270</v>
      </c>
      <c r="AM28" s="146"/>
    </row>
    <row r="29" spans="1:39" s="148" customFormat="1" ht="12" customHeight="1" x14ac:dyDescent="0.35">
      <c r="A29" s="287"/>
      <c r="B29" s="309"/>
      <c r="C29" s="337"/>
      <c r="D29" s="312"/>
      <c r="E29" s="339"/>
      <c r="F29" s="339"/>
      <c r="G29" s="339"/>
      <c r="H29" s="294"/>
      <c r="I29" s="339"/>
      <c r="J29" s="296"/>
      <c r="K29" s="298"/>
      <c r="L29" s="301"/>
      <c r="M29" s="304"/>
      <c r="N29" s="149"/>
      <c r="O29" s="298"/>
      <c r="P29" s="301"/>
      <c r="Q29" s="306"/>
      <c r="R29" s="137">
        <v>2</v>
      </c>
      <c r="S29" s="134"/>
      <c r="T29" s="138"/>
      <c r="U29" s="139"/>
      <c r="V29" s="139"/>
      <c r="W29" s="140"/>
      <c r="X29" s="139"/>
      <c r="Y29" s="139"/>
      <c r="Z29" s="139"/>
      <c r="AA29" s="141"/>
      <c r="AB29" s="142"/>
      <c r="AC29" s="143"/>
      <c r="AD29" s="142"/>
      <c r="AE29" s="143"/>
      <c r="AF29" s="144"/>
      <c r="AG29" s="145"/>
      <c r="AH29" s="135"/>
      <c r="AI29" s="160"/>
      <c r="AJ29" s="161"/>
      <c r="AK29" s="161"/>
      <c r="AL29" s="135"/>
      <c r="AM29" s="146"/>
    </row>
    <row r="30" spans="1:39" s="148" customFormat="1" ht="24" customHeight="1" x14ac:dyDescent="0.35">
      <c r="A30" s="287"/>
      <c r="B30" s="310"/>
      <c r="C30" s="337"/>
      <c r="D30" s="312"/>
      <c r="E30" s="339"/>
      <c r="F30" s="339"/>
      <c r="G30" s="339"/>
      <c r="H30" s="294"/>
      <c r="I30" s="339"/>
      <c r="J30" s="296"/>
      <c r="K30" s="299"/>
      <c r="L30" s="302"/>
      <c r="M30" s="304"/>
      <c r="N30" s="149"/>
      <c r="O30" s="299"/>
      <c r="P30" s="302"/>
      <c r="Q30" s="307"/>
      <c r="R30" s="137">
        <v>3</v>
      </c>
      <c r="S30" s="134"/>
      <c r="T30" s="138"/>
      <c r="U30" s="139"/>
      <c r="V30" s="139"/>
      <c r="W30" s="140"/>
      <c r="X30" s="139"/>
      <c r="Y30" s="139"/>
      <c r="Z30" s="139"/>
      <c r="AA30" s="141"/>
      <c r="AB30" s="142"/>
      <c r="AC30" s="143"/>
      <c r="AD30" s="142"/>
      <c r="AE30" s="143"/>
      <c r="AF30" s="144"/>
      <c r="AG30" s="145"/>
      <c r="AH30" s="135"/>
      <c r="AI30" s="160"/>
      <c r="AJ30" s="161"/>
      <c r="AK30" s="161"/>
      <c r="AL30" s="135"/>
      <c r="AM30" s="146"/>
    </row>
    <row r="31" spans="1:39" s="148" customFormat="1" ht="151.5" customHeight="1" x14ac:dyDescent="0.35">
      <c r="A31" s="287">
        <f>1+A28</f>
        <v>9</v>
      </c>
      <c r="B31" s="359" t="s">
        <v>232</v>
      </c>
      <c r="C31" s="311" t="s">
        <v>253</v>
      </c>
      <c r="D31" s="311" t="s">
        <v>271</v>
      </c>
      <c r="E31" s="338" t="s">
        <v>120</v>
      </c>
      <c r="F31" s="338" t="s">
        <v>233</v>
      </c>
      <c r="G31" s="338" t="s">
        <v>234</v>
      </c>
      <c r="H31" s="293" t="s">
        <v>323</v>
      </c>
      <c r="I31" s="338" t="s">
        <v>115</v>
      </c>
      <c r="J31" s="295">
        <v>2</v>
      </c>
      <c r="K31" s="297" t="str">
        <f>IF(J31&lt;=0,"",IF(J31&lt;=2,"Muy Baja",IF(J31&lt;=24,"Baja",IF(J31&lt;=500,"Media",IF(J31&lt;=5000,"Alta","Muy Alta")))))</f>
        <v>Muy Baja</v>
      </c>
      <c r="L31" s="300">
        <f>IF(K31="","",IF(K31="Muy Baja",0.2,IF(K31="Baja",0.4,IF(K31="Media",0.6,IF(K31="Alta",0.8,IF(K31="Muy Alta",1,))))))</f>
        <v>0.2</v>
      </c>
      <c r="M31" s="303" t="s">
        <v>295</v>
      </c>
      <c r="N31" s="136" t="str">
        <f ca="1">IF(NOT(ISERROR(MATCH(M31,'Tabla Impacto'!$B$221:$B$223,0))),'Tabla Impacto'!$F$223&amp;"Por favor no seleccionar los criterios de impacto(Afectación Económica o presupuestal y Pérdida Reputacional)",M31)</f>
        <v xml:space="preserve"> Entre 50 y 100 SMLMV </v>
      </c>
      <c r="O31" s="297" t="str">
        <f ca="1">IF(OR(N31='Tabla Impacto'!$C$11,N31='Tabla Impacto'!$D$11),"Leve",IF(OR(N31='Tabla Impacto'!$C$12,N31='Tabla Impacto'!$D$12),"Menor",IF(OR(N31='Tabla Impacto'!$C$13,N31='Tabla Impacto'!$D$13),"Moderado",IF(OR(N31='Tabla Impacto'!$C$14,N31='Tabla Impacto'!$D$14),"Mayor",IF(OR(N31='Tabla Impacto'!$C$15,N31='Tabla Impacto'!$D$15),"Catastrófico","")))))</f>
        <v>Moderado</v>
      </c>
      <c r="P31" s="300">
        <f ca="1">IF(O31="","",IF(O31="Leve",0.2,IF(O31="Menor",0.4,IF(O31="Moderado",0.6,IF(O31="Mayor",0.8,IF(O31="Catastrófico",1,))))))</f>
        <v>0.6</v>
      </c>
      <c r="Q31" s="305" t="str">
        <f ca="1">IF(OR(AND(K31="Muy Baja",O31="Leve"),AND(K31="Muy Baja",O31="Menor"),AND(K31="Baja",O31="Leve")),"Bajo",IF(OR(AND(K31="Muy baja",O31="Moderado"),AND(K31="Baja",O31="Menor"),AND(K31="Baja",O31="Moderado"),AND(K31="Media",O31="Leve"),AND(K31="Media",O31="Menor"),AND(K31="Media",O31="Moderado"),AND(K31="Alta",O31="Leve"),AND(K31="Alta",O31="Menor")),"Moderado",IF(OR(AND(K31="Muy Baja",O31="Mayor"),AND(K31="Baja",O31="Mayor"),AND(K31="Media",O31="Mayor"),AND(K31="Alta",O31="Moderado"),AND(K31="Alta",O31="Mayor"),AND(K31="Muy Alta",O31="Leve"),AND(K31="Muy Alta",O31="Menor"),AND(K31="Muy Alta",O31="Moderado"),AND(K31="Muy Alta",O31="Mayor")),"Alto",IF(OR(AND(K31="Muy Baja",O31="Catastrófico"),AND(K31="Baja",O31="Catastrófico"),AND(K31="Media",O31="Catastrófico"),AND(K31="Alta",O31="Catastrófico"),AND(K31="Muy Alta",O31="Catastrófico")),"Extremo",""))))</f>
        <v>Moderado</v>
      </c>
      <c r="R31" s="137">
        <v>1</v>
      </c>
      <c r="S31" s="134" t="s">
        <v>340</v>
      </c>
      <c r="T31" s="138" t="str">
        <f t="shared" si="7"/>
        <v>Probabilidad</v>
      </c>
      <c r="U31" s="139" t="s">
        <v>14</v>
      </c>
      <c r="V31" s="139" t="s">
        <v>9</v>
      </c>
      <c r="W31" s="140" t="str">
        <f t="shared" si="8"/>
        <v>40%</v>
      </c>
      <c r="X31" s="139" t="s">
        <v>20</v>
      </c>
      <c r="Y31" s="139" t="s">
        <v>22</v>
      </c>
      <c r="Z31" s="139" t="s">
        <v>110</v>
      </c>
      <c r="AA31" s="141">
        <f t="shared" si="9"/>
        <v>0.12</v>
      </c>
      <c r="AB31" s="142" t="str">
        <f t="shared" si="10"/>
        <v>Muy Baja</v>
      </c>
      <c r="AC31" s="143">
        <f t="shared" si="11"/>
        <v>0.12</v>
      </c>
      <c r="AD31" s="142" t="str">
        <f t="shared" ca="1" si="12"/>
        <v>Moderado</v>
      </c>
      <c r="AE31" s="143">
        <f t="shared" ca="1" si="13"/>
        <v>0.6</v>
      </c>
      <c r="AF31" s="144" t="str">
        <f t="shared" ca="1" si="14"/>
        <v>Moderado</v>
      </c>
      <c r="AG31" s="145" t="s">
        <v>122</v>
      </c>
      <c r="AH31" s="134" t="s">
        <v>341</v>
      </c>
      <c r="AI31" s="146" t="s">
        <v>222</v>
      </c>
      <c r="AJ31" s="166">
        <v>45352</v>
      </c>
      <c r="AK31" s="166">
        <v>45504</v>
      </c>
      <c r="AL31" s="134" t="s">
        <v>283</v>
      </c>
      <c r="AM31" s="146"/>
    </row>
    <row r="32" spans="1:39" s="148" customFormat="1" ht="46.5" customHeight="1" x14ac:dyDescent="0.35">
      <c r="A32" s="287"/>
      <c r="B32" s="360"/>
      <c r="C32" s="312"/>
      <c r="D32" s="312"/>
      <c r="E32" s="339"/>
      <c r="F32" s="339"/>
      <c r="G32" s="339"/>
      <c r="H32" s="294"/>
      <c r="I32" s="339"/>
      <c r="J32" s="296"/>
      <c r="K32" s="298"/>
      <c r="L32" s="301"/>
      <c r="M32" s="304"/>
      <c r="N32" s="149"/>
      <c r="O32" s="298"/>
      <c r="P32" s="301"/>
      <c r="Q32" s="306"/>
      <c r="R32" s="137">
        <v>2</v>
      </c>
      <c r="S32" s="134"/>
      <c r="T32" s="138" t="str">
        <f t="shared" ref="T32:T33" si="53">IF(OR(U32="Preventivo",U32="Detectivo"),"Probabilidad",IF(U32="Correctivo","Impacto",""))</f>
        <v/>
      </c>
      <c r="U32" s="139"/>
      <c r="V32" s="139"/>
      <c r="W32" s="140" t="str">
        <f t="shared" ref="W32:W33" si="54">IF(AND(U32="Preventivo",V32="Automático"),"50%",IF(AND(U32="Preventivo",V32="Manual"),"40%",IF(AND(U32="Detectivo",V32="Automático"),"40%",IF(AND(U32="Detectivo",V32="Manual"),"30%",IF(AND(U32="Correctivo",V32="Automático"),"35%",IF(AND(U32="Correctivo",V32="Manual"),"25%",""))))))</f>
        <v/>
      </c>
      <c r="X32" s="139"/>
      <c r="Y32" s="139"/>
      <c r="Z32" s="139"/>
      <c r="AA32" s="141" t="str">
        <f>IFERROR(IF(T32="Probabilidad",(AA31-(+AA31*W32)),IF(T32="Impacto",L32,"")),"")</f>
        <v/>
      </c>
      <c r="AB32" s="142" t="str">
        <f t="shared" ref="AB32:AB33" si="55">IFERROR(IF(AA32="","",IF(AA32&lt;=0.2,"Muy Baja",IF(AA32&lt;=0.4,"Baja",IF(AA32&lt;=0.6,"Media",IF(AA32&lt;=0.8,"Alta","Muy Alta"))))),"")</f>
        <v/>
      </c>
      <c r="AC32" s="143" t="str">
        <f t="shared" ref="AC32:AC33" si="56">+AA32</f>
        <v/>
      </c>
      <c r="AD32" s="142" t="str">
        <f t="shared" ref="AD32:AD33" ca="1" si="57">IFERROR(IF(AE32="","",IF(AE32&lt;=0.2,"Leve",IF(AE32&lt;=0.4,"Menor",IF(AE32&lt;=0.6,"Moderado",IF(AE32&lt;=0.8,"Mayor","Catastrófico"))))),"")</f>
        <v>Moderado</v>
      </c>
      <c r="AE32" s="143">
        <f ca="1">+AE31</f>
        <v>0.6</v>
      </c>
      <c r="AF32" s="144" t="str">
        <f t="shared" ref="AF32:AF33" ca="1" si="58">IFERROR(IF(OR(AND(AB32="Muy Baja",AD32="Leve"),AND(AB32="Muy Baja",AD32="Menor"),AND(AB32="Baja",AD32="Leve")),"Bajo",IF(OR(AND(AB32="Muy baja",AD32="Moderado"),AND(AB32="Baja",AD32="Menor"),AND(AB32="Baja",AD32="Moderado"),AND(AB32="Media",AD32="Leve"),AND(AB32="Media",AD32="Menor"),AND(AB32="Media",AD32="Moderado"),AND(AB32="Alta",AD32="Leve"),AND(AB32="Alta",AD32="Menor")),"Moderado",IF(OR(AND(AB32="Muy Baja",AD32="Mayor"),AND(AB32="Baja",AD32="Mayor"),AND(AB32="Media",AD32="Mayor"),AND(AB32="Alta",AD32="Moderado"),AND(AB32="Alta",AD32="Mayor"),AND(AB32="Muy Alta",AD32="Leve"),AND(AB32="Muy Alta",AD32="Menor"),AND(AB32="Muy Alta",AD32="Moderado"),AND(AB32="Muy Alta",AD32="Mayor")),"Alto",IF(OR(AND(AB32="Muy Baja",AD32="Catastrófico"),AND(AB32="Baja",AD32="Catastrófico"),AND(AB32="Media",AD32="Catastrófico"),AND(AB32="Alta",AD32="Catastrófico"),AND(AB32="Muy Alta",AD32="Catastrófico")),"Extremo","")))),"")</f>
        <v/>
      </c>
      <c r="AG32" s="145"/>
      <c r="AH32" s="134"/>
      <c r="AI32" s="146"/>
      <c r="AJ32" s="166"/>
      <c r="AK32" s="167"/>
      <c r="AL32" s="134"/>
      <c r="AM32" s="146"/>
    </row>
    <row r="33" spans="1:39" s="148" customFormat="1" ht="30.75" customHeight="1" x14ac:dyDescent="0.35">
      <c r="A33" s="287"/>
      <c r="B33" s="361"/>
      <c r="C33" s="312"/>
      <c r="D33" s="312"/>
      <c r="E33" s="339"/>
      <c r="F33" s="339"/>
      <c r="G33" s="339"/>
      <c r="H33" s="294"/>
      <c r="I33" s="339"/>
      <c r="J33" s="296"/>
      <c r="K33" s="299"/>
      <c r="L33" s="302"/>
      <c r="M33" s="304"/>
      <c r="N33" s="149"/>
      <c r="O33" s="299"/>
      <c r="P33" s="302"/>
      <c r="Q33" s="307"/>
      <c r="R33" s="137">
        <v>3</v>
      </c>
      <c r="S33" s="135"/>
      <c r="T33" s="138" t="str">
        <f t="shared" si="53"/>
        <v/>
      </c>
      <c r="U33" s="139"/>
      <c r="V33" s="139"/>
      <c r="W33" s="140" t="str">
        <f t="shared" si="54"/>
        <v/>
      </c>
      <c r="X33" s="139"/>
      <c r="Y33" s="139"/>
      <c r="Z33" s="139"/>
      <c r="AA33" s="141" t="str">
        <f>IFERROR(IF(T33="Probabilidad",(AA32-(+AA32*W33)),IF(T33="Impacto",L33,"")),"")</f>
        <v/>
      </c>
      <c r="AB33" s="142" t="str">
        <f t="shared" si="55"/>
        <v/>
      </c>
      <c r="AC33" s="143" t="str">
        <f t="shared" si="56"/>
        <v/>
      </c>
      <c r="AD33" s="142" t="str">
        <f t="shared" ca="1" si="57"/>
        <v>Moderado</v>
      </c>
      <c r="AE33" s="143">
        <f ca="1">+P31</f>
        <v>0.6</v>
      </c>
      <c r="AF33" s="144" t="str">
        <f t="shared" ca="1" si="58"/>
        <v/>
      </c>
      <c r="AG33" s="145"/>
      <c r="AH33" s="134"/>
      <c r="AI33" s="146"/>
      <c r="AJ33" s="166"/>
      <c r="AK33" s="167"/>
      <c r="AL33" s="134"/>
      <c r="AM33" s="146"/>
    </row>
    <row r="34" spans="1:39" s="148" customFormat="1" ht="151.5" customHeight="1" x14ac:dyDescent="0.35">
      <c r="A34" s="287">
        <f>1+A31</f>
        <v>10</v>
      </c>
      <c r="B34" s="308" t="s">
        <v>236</v>
      </c>
      <c r="C34" s="311" t="s">
        <v>235</v>
      </c>
      <c r="D34" s="311" t="s">
        <v>237</v>
      </c>
      <c r="E34" s="338" t="s">
        <v>118</v>
      </c>
      <c r="F34" s="338" t="s">
        <v>238</v>
      </c>
      <c r="G34" s="338" t="s">
        <v>284</v>
      </c>
      <c r="H34" s="293" t="s">
        <v>239</v>
      </c>
      <c r="I34" s="338" t="s">
        <v>115</v>
      </c>
      <c r="J34" s="295">
        <v>355</v>
      </c>
      <c r="K34" s="297" t="str">
        <f>IF(J34&lt;=0,"",IF(J34&lt;=2,"Muy Baja",IF(J34&lt;=24,"Baja",IF(J34&lt;=500,"Media",IF(J34&lt;=5000,"Alta","Muy Alta")))))</f>
        <v>Media</v>
      </c>
      <c r="L34" s="300">
        <f>IF(K34="","",IF(K34="Muy Baja",0.2,IF(K34="Baja",0.4,IF(K34="Media",0.6,IF(K34="Alta",0.8,IF(K34="Muy Alta",1,))))))</f>
        <v>0.6</v>
      </c>
      <c r="M34" s="303" t="s">
        <v>303</v>
      </c>
      <c r="N34" s="136" t="str">
        <f ca="1">IF(NOT(ISERROR(MATCH(M34,'Tabla Impacto'!$B$221:$B$223,0))),'Tabla Impacto'!$F$223&amp;"Por favor no seleccionar los criterios de impacto(Afectación Económica o presupuestal y Pérdida Reputacional)",M34)</f>
        <v xml:space="preserve"> El riesgo afecta la imagen de la entidad con efecto publicitario sostenido a nivel de sector administrativo, nivel departamental o municipal</v>
      </c>
      <c r="O34" s="297" t="str">
        <f ca="1">IF(OR(N34='Tabla Impacto'!$C$11,N34='Tabla Impacto'!$D$11),"Leve",IF(OR(N34='Tabla Impacto'!$C$12,N34='Tabla Impacto'!$D$12),"Menor",IF(OR(N34='Tabla Impacto'!$C$13,N34='Tabla Impacto'!$D$13),"Moderado",IF(OR(N34='Tabla Impacto'!$C$14,N34='Tabla Impacto'!$D$14),"Mayor",IF(OR(N34='Tabla Impacto'!$C$15,N34='Tabla Impacto'!$D$15),"Catastrófico","")))))</f>
        <v>Mayor</v>
      </c>
      <c r="P34" s="300">
        <f ca="1">IF(O34="","",IF(O34="Leve",0.2,IF(O34="Menor",0.4,IF(O34="Moderado",0.6,IF(O34="Mayor",0.8,IF(O34="Catastrófico",1,))))))</f>
        <v>0.8</v>
      </c>
      <c r="Q34" s="305" t="str">
        <f ca="1">IF(OR(AND(K34="Muy Baja",O34="Leve"),AND(K34="Muy Baja",O34="Menor"),AND(K34="Baja",O34="Leve")),"Bajo",IF(OR(AND(K34="Muy baja",O34="Moderado"),AND(K34="Baja",O34="Menor"),AND(K34="Baja",O34="Moderado"),AND(K34="Media",O34="Leve"),AND(K34="Media",O34="Menor"),AND(K34="Media",O34="Moderado"),AND(K34="Alta",O34="Leve"),AND(K34="Alta",O34="Menor")),"Moderado",IF(OR(AND(K34="Muy Baja",O34="Mayor"),AND(K34="Baja",O34="Mayor"),AND(K34="Media",O34="Mayor"),AND(K34="Alta",O34="Moderado"),AND(K34="Alta",O34="Mayor"),AND(K34="Muy Alta",O34="Leve"),AND(K34="Muy Alta",O34="Menor"),AND(K34="Muy Alta",O34="Moderado"),AND(K34="Muy Alta",O34="Mayor")),"Alto",IF(OR(AND(K34="Muy Baja",O34="Catastrófico"),AND(K34="Baja",O34="Catastrófico"),AND(K34="Media",O34="Catastrófico"),AND(K34="Alta",O34="Catastrófico"),AND(K34="Muy Alta",O34="Catastrófico")),"Extremo",""))))</f>
        <v>Alto</v>
      </c>
      <c r="R34" s="137">
        <v>1</v>
      </c>
      <c r="S34" s="134" t="s">
        <v>285</v>
      </c>
      <c r="T34" s="138" t="str">
        <f t="shared" si="7"/>
        <v>Probabilidad</v>
      </c>
      <c r="U34" s="139" t="s">
        <v>14</v>
      </c>
      <c r="V34" s="139" t="s">
        <v>9</v>
      </c>
      <c r="W34" s="140" t="str">
        <f t="shared" si="8"/>
        <v>40%</v>
      </c>
      <c r="X34" s="139" t="s">
        <v>20</v>
      </c>
      <c r="Y34" s="139" t="s">
        <v>22</v>
      </c>
      <c r="Z34" s="139" t="s">
        <v>110</v>
      </c>
      <c r="AA34" s="141">
        <f t="shared" si="9"/>
        <v>0.36</v>
      </c>
      <c r="AB34" s="142" t="str">
        <f t="shared" si="10"/>
        <v>Baja</v>
      </c>
      <c r="AC34" s="143">
        <f t="shared" si="11"/>
        <v>0.36</v>
      </c>
      <c r="AD34" s="142" t="str">
        <f t="shared" ca="1" si="12"/>
        <v>Mayor</v>
      </c>
      <c r="AE34" s="143">
        <f t="shared" ca="1" si="13"/>
        <v>0.8</v>
      </c>
      <c r="AF34" s="144" t="str">
        <f t="shared" ca="1" si="14"/>
        <v>Alto</v>
      </c>
      <c r="AG34" s="145" t="s">
        <v>122</v>
      </c>
      <c r="AH34" s="134" t="s">
        <v>286</v>
      </c>
      <c r="AI34" s="146" t="s">
        <v>222</v>
      </c>
      <c r="AJ34" s="147" t="s">
        <v>196</v>
      </c>
      <c r="AK34" s="147" t="s">
        <v>196</v>
      </c>
      <c r="AL34" s="135" t="s">
        <v>240</v>
      </c>
      <c r="AM34" s="146"/>
    </row>
    <row r="35" spans="1:39" s="148" customFormat="1" ht="24" customHeight="1" x14ac:dyDescent="0.35">
      <c r="A35" s="287"/>
      <c r="B35" s="309"/>
      <c r="C35" s="337"/>
      <c r="D35" s="337"/>
      <c r="E35" s="339"/>
      <c r="F35" s="339"/>
      <c r="G35" s="339"/>
      <c r="H35" s="294"/>
      <c r="I35" s="339"/>
      <c r="J35" s="296"/>
      <c r="K35" s="298"/>
      <c r="L35" s="301"/>
      <c r="M35" s="304"/>
      <c r="N35" s="149"/>
      <c r="O35" s="298"/>
      <c r="P35" s="301"/>
      <c r="Q35" s="306"/>
      <c r="R35" s="137">
        <v>2</v>
      </c>
      <c r="S35" s="134"/>
      <c r="T35" s="138" t="str">
        <f t="shared" ref="T35:T36" si="59">IF(OR(U35="Preventivo",U35="Detectivo"),"Probabilidad",IF(U35="Correctivo","Impacto",""))</f>
        <v/>
      </c>
      <c r="U35" s="139"/>
      <c r="V35" s="139"/>
      <c r="W35" s="140"/>
      <c r="X35" s="139"/>
      <c r="Y35" s="139"/>
      <c r="Z35" s="139"/>
      <c r="AA35" s="141" t="str">
        <f>IFERROR(IF(T35="Probabilidad",(AA34-(+AA34*W35)),IF(T35="Impacto",L35,"")),"")</f>
        <v/>
      </c>
      <c r="AB35" s="142" t="str">
        <f t="shared" ref="AB35:AB36" si="60">IFERROR(IF(AA35="","",IF(AA35&lt;=0.2,"Muy Baja",IF(AA35&lt;=0.4,"Baja",IF(AA35&lt;=0.6,"Media",IF(AA35&lt;=0.8,"Alta","Muy Alta"))))),"")</f>
        <v/>
      </c>
      <c r="AC35" s="143" t="str">
        <f t="shared" ref="AC35:AC36" si="61">+AA35</f>
        <v/>
      </c>
      <c r="AD35" s="142" t="str">
        <f t="shared" ref="AD35:AD36" si="62">IFERROR(IF(AE35="","",IF(AE35&lt;=0.2,"Leve",IF(AE35&lt;=0.4,"Menor",IF(AE35&lt;=0.6,"Moderado",IF(AE35&lt;=0.8,"Mayor","Catastrófico"))))),"")</f>
        <v/>
      </c>
      <c r="AE35" s="143" t="str">
        <f t="shared" ref="AE35:AE36" si="63">IFERROR(IF(T35="Impacto",(P35-(+P35*W35)),IF(T35="Probabilidad",P35,"")),"")</f>
        <v/>
      </c>
      <c r="AF35" s="144" t="str">
        <f t="shared" ref="AF35:AF36" si="64">IFERROR(IF(OR(AND(AB35="Muy Baja",AD35="Leve"),AND(AB35="Muy Baja",AD35="Menor"),AND(AB35="Baja",AD35="Leve")),"Bajo",IF(OR(AND(AB35="Muy baja",AD35="Moderado"),AND(AB35="Baja",AD35="Menor"),AND(AB35="Baja",AD35="Moderado"),AND(AB35="Media",AD35="Leve"),AND(AB35="Media",AD35="Menor"),AND(AB35="Media",AD35="Moderado"),AND(AB35="Alta",AD35="Leve"),AND(AB35="Alta",AD35="Menor")),"Moderado",IF(OR(AND(AB35="Muy Baja",AD35="Mayor"),AND(AB35="Baja",AD35="Mayor"),AND(AB35="Media",AD35="Mayor"),AND(AB35="Alta",AD35="Moderado"),AND(AB35="Alta",AD35="Mayor"),AND(AB35="Muy Alta",AD35="Leve"),AND(AB35="Muy Alta",AD35="Menor"),AND(AB35="Muy Alta",AD35="Moderado"),AND(AB35="Muy Alta",AD35="Mayor")),"Alto",IF(OR(AND(AB35="Muy Baja",AD35="Catastrófico"),AND(AB35="Baja",AD35="Catastrófico"),AND(AB35="Media",AD35="Catastrófico"),AND(AB35="Alta",AD35="Catastrófico"),AND(AB35="Muy Alta",AD35="Catastrófico")),"Extremo","")))),"")</f>
        <v/>
      </c>
      <c r="AG35" s="145"/>
      <c r="AH35" s="134"/>
      <c r="AI35" s="146"/>
      <c r="AJ35" s="147"/>
      <c r="AK35" s="147"/>
      <c r="AL35" s="134"/>
      <c r="AM35" s="146"/>
    </row>
    <row r="36" spans="1:39" s="148" customFormat="1" ht="18" customHeight="1" x14ac:dyDescent="0.35">
      <c r="A36" s="287"/>
      <c r="B36" s="310"/>
      <c r="C36" s="362"/>
      <c r="D36" s="337"/>
      <c r="E36" s="339"/>
      <c r="F36" s="339"/>
      <c r="G36" s="339"/>
      <c r="H36" s="294"/>
      <c r="I36" s="339"/>
      <c r="J36" s="296"/>
      <c r="K36" s="299"/>
      <c r="L36" s="302"/>
      <c r="M36" s="304"/>
      <c r="N36" s="149"/>
      <c r="O36" s="299"/>
      <c r="P36" s="302"/>
      <c r="Q36" s="307"/>
      <c r="R36" s="137">
        <v>3</v>
      </c>
      <c r="S36" s="134"/>
      <c r="T36" s="138" t="str">
        <f t="shared" si="59"/>
        <v/>
      </c>
      <c r="U36" s="139"/>
      <c r="V36" s="139"/>
      <c r="W36" s="140"/>
      <c r="X36" s="139"/>
      <c r="Y36" s="139"/>
      <c r="Z36" s="139"/>
      <c r="AA36" s="141" t="str">
        <f>IFERROR(IF(T36="Probabilidad",(AA35-(+AA35*W36)),IF(T36="Impacto",L36,"")),"")</f>
        <v/>
      </c>
      <c r="AB36" s="142" t="str">
        <f t="shared" si="60"/>
        <v/>
      </c>
      <c r="AC36" s="143" t="str">
        <f t="shared" si="61"/>
        <v/>
      </c>
      <c r="AD36" s="142" t="str">
        <f t="shared" si="62"/>
        <v/>
      </c>
      <c r="AE36" s="143" t="str">
        <f t="shared" si="63"/>
        <v/>
      </c>
      <c r="AF36" s="144" t="str">
        <f t="shared" si="64"/>
        <v/>
      </c>
      <c r="AG36" s="145"/>
      <c r="AH36" s="134"/>
      <c r="AI36" s="146"/>
      <c r="AJ36" s="147"/>
      <c r="AK36" s="147"/>
      <c r="AL36" s="134"/>
      <c r="AM36" s="146"/>
    </row>
    <row r="37" spans="1:39" s="148" customFormat="1" ht="151.5" customHeight="1" x14ac:dyDescent="0.35">
      <c r="A37" s="287">
        <f>1+A34</f>
        <v>11</v>
      </c>
      <c r="B37" s="308" t="s">
        <v>241</v>
      </c>
      <c r="C37" s="356" t="s">
        <v>251</v>
      </c>
      <c r="D37" s="356" t="s">
        <v>273</v>
      </c>
      <c r="E37" s="341" t="s">
        <v>120</v>
      </c>
      <c r="F37" s="341" t="s">
        <v>287</v>
      </c>
      <c r="G37" s="341" t="s">
        <v>316</v>
      </c>
      <c r="H37" s="363" t="s">
        <v>322</v>
      </c>
      <c r="I37" s="341" t="s">
        <v>115</v>
      </c>
      <c r="J37" s="365">
        <v>3000</v>
      </c>
      <c r="K37" s="367" t="str">
        <f>IF(J37&lt;=0,"",IF(J37&lt;=2,"Muy Baja",IF(J37&lt;=24,"Baja",IF(J37&lt;=500,"Media",IF(J37&lt;=5000,"Alta","Muy Alta")))))</f>
        <v>Alta</v>
      </c>
      <c r="L37" s="370">
        <f>IF(K37="","",IF(K37="Muy Baja",0.2,IF(K37="Baja",0.4,IF(K37="Media",0.6,IF(K37="Alta",0.8,IF(K37="Muy Alta",1,))))))</f>
        <v>0.8</v>
      </c>
      <c r="M37" s="373" t="s">
        <v>295</v>
      </c>
      <c r="N37" s="180" t="str">
        <f ca="1">IF(NOT(ISERROR(MATCH(M37,'Tabla Impacto'!$B$221:$B$223,0))),'Tabla Impacto'!$F$223&amp;"Por favor no seleccionar los criterios de impacto(Afectación Económica o presupuestal y Pérdida Reputacional)",M37)</f>
        <v xml:space="preserve"> Entre 50 y 100 SMLMV </v>
      </c>
      <c r="O37" s="367" t="str">
        <f ca="1">IF(OR(N37='Tabla Impacto'!$C$11,N37='Tabla Impacto'!$D$11),"Leve",IF(OR(N37='Tabla Impacto'!$C$12,N37='Tabla Impacto'!$D$12),"Menor",IF(OR(N37='Tabla Impacto'!$C$13,N37='Tabla Impacto'!$D$13),"Moderado",IF(OR(N37='Tabla Impacto'!$C$14,N37='Tabla Impacto'!$D$14),"Mayor",IF(OR(N37='Tabla Impacto'!$C$15,N37='Tabla Impacto'!$D$15),"Catastrófico","")))))</f>
        <v>Moderado</v>
      </c>
      <c r="P37" s="370">
        <f ca="1">IF(O37="","",IF(O37="Leve",0.2,IF(O37="Menor",0.4,IF(O37="Moderado",0.6,IF(O37="Mayor",0.8,IF(O37="Catastrófico",1,))))))</f>
        <v>0.6</v>
      </c>
      <c r="Q37" s="375" t="str">
        <f ca="1">IF(OR(AND(K37="Muy Baja",O37="Leve"),AND(K37="Muy Baja",O37="Menor"),AND(K37="Baja",O37="Leve")),"Bajo",IF(OR(AND(K37="Muy baja",O37="Moderado"),AND(K37="Baja",O37="Menor"),AND(K37="Baja",O37="Moderado"),AND(K37="Media",O37="Leve"),AND(K37="Media",O37="Menor"),AND(K37="Media",O37="Moderado"),AND(K37="Alta",O37="Leve"),AND(K37="Alta",O37="Menor")),"Moderado",IF(OR(AND(K37="Muy Baja",O37="Mayor"),AND(K37="Baja",O37="Mayor"),AND(K37="Media",O37="Mayor"),AND(K37="Alta",O37="Moderado"),AND(K37="Alta",O37="Mayor"),AND(K37="Muy Alta",O37="Leve"),AND(K37="Muy Alta",O37="Menor"),AND(K37="Muy Alta",O37="Moderado"),AND(K37="Muy Alta",O37="Mayor")),"Alto",IF(OR(AND(K37="Muy Baja",O37="Catastrófico"),AND(K37="Baja",O37="Catastrófico"),AND(K37="Media",O37="Catastrófico"),AND(K37="Alta",O37="Catastrófico"),AND(K37="Muy Alta",O37="Catastrófico")),"Extremo",""))))</f>
        <v>Alto</v>
      </c>
      <c r="R37" s="121">
        <v>1</v>
      </c>
      <c r="S37" s="122" t="s">
        <v>254</v>
      </c>
      <c r="T37" s="123" t="str">
        <f t="shared" ref="T37:T39" si="65">IF(OR(U37="Preventivo",U37="Detectivo"),"Probabilidad",IF(U37="Correctivo","Impacto",""))</f>
        <v>Probabilidad</v>
      </c>
      <c r="U37" s="124" t="s">
        <v>14</v>
      </c>
      <c r="V37" s="124" t="s">
        <v>9</v>
      </c>
      <c r="W37" s="125" t="str">
        <f t="shared" ref="W37:W39" si="66">IF(AND(U37="Preventivo",V37="Automático"),"50%",IF(AND(U37="Preventivo",V37="Manual"),"40%",IF(AND(U37="Detectivo",V37="Automático"),"40%",IF(AND(U37="Detectivo",V37="Manual"),"30%",IF(AND(U37="Correctivo",V37="Automático"),"35%",IF(AND(U37="Correctivo",V37="Manual"),"25%",""))))))</f>
        <v>40%</v>
      </c>
      <c r="X37" s="124" t="s">
        <v>19</v>
      </c>
      <c r="Y37" s="124" t="s">
        <v>22</v>
      </c>
      <c r="Z37" s="124" t="s">
        <v>110</v>
      </c>
      <c r="AA37" s="126">
        <f t="shared" ref="AA37" si="67">IFERROR(IF(T37="Probabilidad",(L37-(+L37*W37)),IF(T37="Impacto",L37,"")),"")</f>
        <v>0.48</v>
      </c>
      <c r="AB37" s="127" t="str">
        <f t="shared" ref="AB37:AB39" si="68">IFERROR(IF(AA37="","",IF(AA37&lt;=0.2,"Muy Baja",IF(AA37&lt;=0.4,"Baja",IF(AA37&lt;=0.6,"Media",IF(AA37&lt;=0.8,"Alta","Muy Alta"))))),"")</f>
        <v>Media</v>
      </c>
      <c r="AC37" s="128">
        <f t="shared" ref="AC37:AC39" si="69">+AA37</f>
        <v>0.48</v>
      </c>
      <c r="AD37" s="127" t="str">
        <f t="shared" ref="AD37:AD39" ca="1" si="70">IFERROR(IF(AE37="","",IF(AE37&lt;=0.2,"Leve",IF(AE37&lt;=0.4,"Menor",IF(AE37&lt;=0.6,"Moderado",IF(AE37&lt;=0.8,"Mayor","Catastrófico"))))),"")</f>
        <v>Moderado</v>
      </c>
      <c r="AE37" s="128">
        <f t="shared" ref="AE37" ca="1" si="71">IFERROR(IF(T37="Impacto",(P37-(+P37*W37)),IF(T37="Probabilidad",P37,"")),"")</f>
        <v>0.6</v>
      </c>
      <c r="AF37" s="129" t="str">
        <f t="shared" ref="AF37:AF39" ca="1" si="72">IFERROR(IF(OR(AND(AB37="Muy Baja",AD37="Leve"),AND(AB37="Muy Baja",AD37="Menor"),AND(AB37="Baja",AD37="Leve")),"Bajo",IF(OR(AND(AB37="Muy baja",AD37="Moderado"),AND(AB37="Baja",AD37="Menor"),AND(AB37="Baja",AD37="Moderado"),AND(AB37="Media",AD37="Leve"),AND(AB37="Media",AD37="Menor"),AND(AB37="Media",AD37="Moderado"),AND(AB37="Alta",AD37="Leve"),AND(AB37="Alta",AD37="Menor")),"Moderado",IF(OR(AND(AB37="Muy Baja",AD37="Mayor"),AND(AB37="Baja",AD37="Mayor"),AND(AB37="Media",AD37="Mayor"),AND(AB37="Alta",AD37="Moderado"),AND(AB37="Alta",AD37="Mayor"),AND(AB37="Muy Alta",AD37="Leve"),AND(AB37="Muy Alta",AD37="Menor"),AND(AB37="Muy Alta",AD37="Moderado"),AND(AB37="Muy Alta",AD37="Mayor")),"Alto",IF(OR(AND(AB37="Muy Baja",AD37="Catastrófico"),AND(AB37="Baja",AD37="Catastrófico"),AND(AB37="Media",AD37="Catastrófico"),AND(AB37="Alta",AD37="Catastrófico"),AND(AB37="Muy Alta",AD37="Catastrófico")),"Extremo","")))),"")</f>
        <v>Moderado</v>
      </c>
      <c r="AG37" s="130" t="s">
        <v>122</v>
      </c>
      <c r="AH37" s="122" t="s">
        <v>306</v>
      </c>
      <c r="AI37" s="132" t="s">
        <v>197</v>
      </c>
      <c r="AJ37" s="131">
        <v>44564</v>
      </c>
      <c r="AK37" s="131" t="s">
        <v>261</v>
      </c>
      <c r="AL37" s="122" t="s">
        <v>272</v>
      </c>
      <c r="AM37" s="132"/>
    </row>
    <row r="38" spans="1:39" s="148" customFormat="1" ht="151.5" customHeight="1" x14ac:dyDescent="0.35">
      <c r="A38" s="287"/>
      <c r="B38" s="309"/>
      <c r="C38" s="357"/>
      <c r="D38" s="358"/>
      <c r="E38" s="342"/>
      <c r="F38" s="342"/>
      <c r="G38" s="342"/>
      <c r="H38" s="364"/>
      <c r="I38" s="342"/>
      <c r="J38" s="366"/>
      <c r="K38" s="368"/>
      <c r="L38" s="371"/>
      <c r="M38" s="374"/>
      <c r="N38" s="181"/>
      <c r="O38" s="368"/>
      <c r="P38" s="371"/>
      <c r="Q38" s="376"/>
      <c r="R38" s="121">
        <v>2</v>
      </c>
      <c r="S38" s="122" t="s">
        <v>274</v>
      </c>
      <c r="T38" s="123" t="str">
        <f t="shared" si="65"/>
        <v>Probabilidad</v>
      </c>
      <c r="U38" s="124" t="s">
        <v>14</v>
      </c>
      <c r="V38" s="124" t="s">
        <v>9</v>
      </c>
      <c r="W38" s="125" t="str">
        <f t="shared" si="66"/>
        <v>40%</v>
      </c>
      <c r="X38" s="124" t="s">
        <v>19</v>
      </c>
      <c r="Y38" s="124" t="s">
        <v>22</v>
      </c>
      <c r="Z38" s="124" t="s">
        <v>110</v>
      </c>
      <c r="AA38" s="126">
        <f>IFERROR(IF(T38="Probabilidad",(AA37-(+AA37*W38)),IF(T38="Impacto",L38,"")),"")</f>
        <v>0.28799999999999998</v>
      </c>
      <c r="AB38" s="127" t="str">
        <f t="shared" si="68"/>
        <v>Baja</v>
      </c>
      <c r="AC38" s="128">
        <f t="shared" si="69"/>
        <v>0.28799999999999998</v>
      </c>
      <c r="AD38" s="127" t="str">
        <f t="shared" si="70"/>
        <v>Menor</v>
      </c>
      <c r="AE38" s="128">
        <v>0.4</v>
      </c>
      <c r="AF38" s="129" t="str">
        <f t="shared" si="72"/>
        <v>Moderado</v>
      </c>
      <c r="AG38" s="130" t="s">
        <v>122</v>
      </c>
      <c r="AH38" s="122" t="s">
        <v>306</v>
      </c>
      <c r="AI38" s="132" t="s">
        <v>197</v>
      </c>
      <c r="AJ38" s="131">
        <v>44564</v>
      </c>
      <c r="AK38" s="131" t="s">
        <v>261</v>
      </c>
      <c r="AL38" s="122" t="s">
        <v>272</v>
      </c>
      <c r="AM38" s="132"/>
    </row>
    <row r="39" spans="1:39" s="148" customFormat="1" ht="151.5" customHeight="1" x14ac:dyDescent="0.35">
      <c r="A39" s="287"/>
      <c r="B39" s="310"/>
      <c r="C39" s="357"/>
      <c r="D39" s="358"/>
      <c r="E39" s="342"/>
      <c r="F39" s="342"/>
      <c r="G39" s="342"/>
      <c r="H39" s="364"/>
      <c r="I39" s="342"/>
      <c r="J39" s="366"/>
      <c r="K39" s="369"/>
      <c r="L39" s="372"/>
      <c r="M39" s="374"/>
      <c r="N39" s="181"/>
      <c r="O39" s="369"/>
      <c r="P39" s="372"/>
      <c r="Q39" s="377"/>
      <c r="R39" s="121">
        <v>3</v>
      </c>
      <c r="S39" s="122" t="s">
        <v>255</v>
      </c>
      <c r="T39" s="123" t="str">
        <f t="shared" si="65"/>
        <v>Probabilidad</v>
      </c>
      <c r="U39" s="124" t="s">
        <v>14</v>
      </c>
      <c r="V39" s="124" t="s">
        <v>9</v>
      </c>
      <c r="W39" s="125" t="str">
        <f t="shared" si="66"/>
        <v>40%</v>
      </c>
      <c r="X39" s="124" t="s">
        <v>19</v>
      </c>
      <c r="Y39" s="124" t="s">
        <v>22</v>
      </c>
      <c r="Z39" s="124" t="s">
        <v>110</v>
      </c>
      <c r="AA39" s="126">
        <f>IFERROR(IF(T39="Probabilidad",(AA38-(+A38*W39)),IF(T39="Impacto",L39,"")),"")</f>
        <v>0.28799999999999998</v>
      </c>
      <c r="AB39" s="127" t="str">
        <f t="shared" si="68"/>
        <v>Baja</v>
      </c>
      <c r="AC39" s="128">
        <f t="shared" si="69"/>
        <v>0.28799999999999998</v>
      </c>
      <c r="AD39" s="127" t="str">
        <f t="shared" si="70"/>
        <v>Menor</v>
      </c>
      <c r="AE39" s="128">
        <v>0.4</v>
      </c>
      <c r="AF39" s="129" t="str">
        <f t="shared" si="72"/>
        <v>Moderado</v>
      </c>
      <c r="AG39" s="130" t="s">
        <v>122</v>
      </c>
      <c r="AH39" s="122" t="s">
        <v>306</v>
      </c>
      <c r="AI39" s="132" t="s">
        <v>197</v>
      </c>
      <c r="AJ39" s="131">
        <v>44564</v>
      </c>
      <c r="AK39" s="131" t="s">
        <v>261</v>
      </c>
      <c r="AL39" s="122" t="s">
        <v>272</v>
      </c>
      <c r="AM39" s="132"/>
    </row>
    <row r="40" spans="1:39" s="148" customFormat="1" ht="141" customHeight="1" x14ac:dyDescent="0.35">
      <c r="A40" s="287">
        <f>1+A37</f>
        <v>12</v>
      </c>
      <c r="B40" s="359" t="s">
        <v>242</v>
      </c>
      <c r="C40" s="356" t="s">
        <v>243</v>
      </c>
      <c r="D40" s="356" t="s">
        <v>244</v>
      </c>
      <c r="E40" s="341" t="s">
        <v>120</v>
      </c>
      <c r="F40" s="378" t="s">
        <v>288</v>
      </c>
      <c r="G40" s="341" t="s">
        <v>276</v>
      </c>
      <c r="H40" s="363" t="s">
        <v>277</v>
      </c>
      <c r="I40" s="341" t="s">
        <v>115</v>
      </c>
      <c r="J40" s="365">
        <v>53</v>
      </c>
      <c r="K40" s="367" t="str">
        <f>IF(J40&lt;=0,"",IF(J40&lt;=2,"Muy Baja",IF(J40&lt;=24,"Baja",IF(J40&lt;=500,"Media",IF(J40&lt;=5000,"Alta","Muy Alta")))))</f>
        <v>Media</v>
      </c>
      <c r="L40" s="370">
        <f>IF(K40="","",IF(K40="Muy Baja",0.2,IF(K40="Baja",0.4,IF(K40="Media",0.6,IF(K40="Alta",0.8,IF(K40="Muy Alta",1,))))))</f>
        <v>0.6</v>
      </c>
      <c r="M40" s="373" t="s">
        <v>303</v>
      </c>
      <c r="N40" s="180" t="str">
        <f ca="1">IF(NOT(ISERROR(MATCH(M40,'Tabla Impacto'!$B$221:$B$223,0))),'Tabla Impacto'!$F$223&amp;"Por favor no seleccionar los criterios de impacto(Afectación Económica o presupuestal y Pérdida Reputacional)",M40)</f>
        <v xml:space="preserve"> El riesgo afecta la imagen de la entidad con efecto publicitario sostenido a nivel de sector administrativo, nivel departamental o municipal</v>
      </c>
      <c r="O40" s="367" t="str">
        <f ca="1">IF(OR(N40='Tabla Impacto'!$C$11,N40='Tabla Impacto'!$D$11),"Leve",IF(OR(N40='Tabla Impacto'!$C$12,N40='Tabla Impacto'!$D$12),"Menor",IF(OR(N40='Tabla Impacto'!$C$13,N40='Tabla Impacto'!$D$13),"Moderado",IF(OR(N40='Tabla Impacto'!$C$14,N40='Tabla Impacto'!$D$14),"Mayor",IF(OR(N40='Tabla Impacto'!$C$15,N40='Tabla Impacto'!$D$15),"Catastrófico","")))))</f>
        <v>Mayor</v>
      </c>
      <c r="P40" s="370">
        <f ca="1">IF(O40="","",IF(O40="Leve",0.2,IF(O40="Menor",0.4,IF(O40="Moderado",0.6,IF(O40="Mayor",0.8,IF(O40="Catastrófico",1,))))))</f>
        <v>0.8</v>
      </c>
      <c r="Q40" s="375" t="str">
        <f ca="1">IF(OR(AND(K40="Muy Baja",O40="Leve"),AND(K40="Muy Baja",O40="Menor"),AND(K40="Baja",O40="Leve")),"Bajo",IF(OR(AND(K40="Muy baja",O40="Moderado"),AND(K40="Baja",O40="Menor"),AND(K40="Baja",O40="Moderado"),AND(K40="Media",O40="Leve"),AND(K40="Media",O40="Menor"),AND(K40="Media",O40="Moderado"),AND(K40="Alta",O40="Leve"),AND(K40="Alta",O40="Menor")),"Moderado",IF(OR(AND(K40="Muy Baja",O40="Mayor"),AND(K40="Baja",O40="Mayor"),AND(K40="Media",O40="Mayor"),AND(K40="Alta",O40="Moderado"),AND(K40="Alta",O40="Mayor"),AND(K40="Muy Alta",O40="Leve"),AND(K40="Muy Alta",O40="Menor"),AND(K40="Muy Alta",O40="Moderado"),AND(K40="Muy Alta",O40="Mayor")),"Alto",IF(OR(AND(K40="Muy Baja",O40="Catastrófico"),AND(K40="Baja",O40="Catastrófico"),AND(K40="Media",O40="Catastrófico"),AND(K40="Alta",O40="Catastrófico"),AND(K40="Muy Alta",O40="Catastrófico")),"Extremo",""))))</f>
        <v>Alto</v>
      </c>
      <c r="R40" s="121">
        <v>1</v>
      </c>
      <c r="S40" s="122" t="s">
        <v>343</v>
      </c>
      <c r="T40" s="123" t="s">
        <v>4</v>
      </c>
      <c r="U40" s="124" t="s">
        <v>15</v>
      </c>
      <c r="V40" s="124" t="s">
        <v>9</v>
      </c>
      <c r="W40" s="125" t="s">
        <v>344</v>
      </c>
      <c r="X40" s="124" t="s">
        <v>19</v>
      </c>
      <c r="Y40" s="124" t="s">
        <v>22</v>
      </c>
      <c r="Z40" s="124" t="s">
        <v>110</v>
      </c>
      <c r="AA40" s="126">
        <v>0.42</v>
      </c>
      <c r="AB40" s="127" t="s">
        <v>98</v>
      </c>
      <c r="AC40" s="128">
        <v>0.42</v>
      </c>
      <c r="AD40" s="127" t="s">
        <v>7</v>
      </c>
      <c r="AE40" s="128">
        <v>0.8</v>
      </c>
      <c r="AF40" s="129" t="s">
        <v>74</v>
      </c>
      <c r="AG40" s="130" t="s">
        <v>122</v>
      </c>
      <c r="AH40" s="122" t="s">
        <v>290</v>
      </c>
      <c r="AI40" s="120" t="s">
        <v>222</v>
      </c>
      <c r="AJ40" s="131" t="s">
        <v>275</v>
      </c>
      <c r="AK40" s="131" t="s">
        <v>275</v>
      </c>
      <c r="AL40" s="122" t="s">
        <v>289</v>
      </c>
      <c r="AM40" s="132"/>
    </row>
    <row r="41" spans="1:39" s="148" customFormat="1" ht="141" customHeight="1" x14ac:dyDescent="0.35">
      <c r="A41" s="287"/>
      <c r="B41" s="360"/>
      <c r="C41" s="357"/>
      <c r="D41" s="357"/>
      <c r="E41" s="342"/>
      <c r="F41" s="342"/>
      <c r="G41" s="342"/>
      <c r="H41" s="364"/>
      <c r="I41" s="342"/>
      <c r="J41" s="366"/>
      <c r="K41" s="368"/>
      <c r="L41" s="371"/>
      <c r="M41" s="374"/>
      <c r="N41" s="181"/>
      <c r="O41" s="368"/>
      <c r="P41" s="371"/>
      <c r="Q41" s="376"/>
      <c r="R41" s="121">
        <v>2</v>
      </c>
      <c r="S41" s="122" t="s">
        <v>345</v>
      </c>
      <c r="T41" s="123" t="s">
        <v>4</v>
      </c>
      <c r="U41" s="124" t="s">
        <v>14</v>
      </c>
      <c r="V41" s="124" t="s">
        <v>9</v>
      </c>
      <c r="W41" s="125" t="s">
        <v>346</v>
      </c>
      <c r="X41" s="124" t="s">
        <v>19</v>
      </c>
      <c r="Y41" s="124" t="s">
        <v>22</v>
      </c>
      <c r="Z41" s="124" t="s">
        <v>110</v>
      </c>
      <c r="AA41" s="126">
        <v>0</v>
      </c>
      <c r="AB41" s="127" t="s">
        <v>45</v>
      </c>
      <c r="AC41" s="128">
        <v>0</v>
      </c>
      <c r="AD41" s="127" t="s">
        <v>7</v>
      </c>
      <c r="AE41" s="128">
        <v>0.8</v>
      </c>
      <c r="AF41" s="129" t="s">
        <v>74</v>
      </c>
      <c r="AG41" s="130" t="s">
        <v>122</v>
      </c>
      <c r="AH41" s="122" t="s">
        <v>305</v>
      </c>
      <c r="AI41" s="132" t="s">
        <v>197</v>
      </c>
      <c r="AJ41" s="131" t="s">
        <v>275</v>
      </c>
      <c r="AK41" s="131" t="s">
        <v>275</v>
      </c>
      <c r="AL41" s="122" t="s">
        <v>289</v>
      </c>
      <c r="AM41" s="132"/>
    </row>
    <row r="42" spans="1:39" s="148" customFormat="1" ht="69" customHeight="1" x14ac:dyDescent="0.35">
      <c r="A42" s="287"/>
      <c r="B42" s="361"/>
      <c r="C42" s="357"/>
      <c r="D42" s="357"/>
      <c r="E42" s="342"/>
      <c r="F42" s="342"/>
      <c r="G42" s="342"/>
      <c r="H42" s="364"/>
      <c r="I42" s="342"/>
      <c r="J42" s="366"/>
      <c r="K42" s="369"/>
      <c r="L42" s="372"/>
      <c r="M42" s="374"/>
      <c r="N42" s="181"/>
      <c r="O42" s="369"/>
      <c r="P42" s="372"/>
      <c r="Q42" s="377"/>
      <c r="R42" s="121"/>
      <c r="S42" s="122"/>
      <c r="T42" s="123"/>
      <c r="U42" s="124"/>
      <c r="V42" s="124"/>
      <c r="W42" s="125"/>
      <c r="X42" s="124"/>
      <c r="Y42" s="124"/>
      <c r="Z42" s="124"/>
      <c r="AA42" s="126"/>
      <c r="AB42" s="127"/>
      <c r="AC42" s="128"/>
      <c r="AD42" s="127"/>
      <c r="AE42" s="128"/>
      <c r="AF42" s="129"/>
      <c r="AG42" s="130"/>
      <c r="AH42" s="122"/>
      <c r="AI42" s="132"/>
      <c r="AJ42" s="131"/>
      <c r="AK42" s="131"/>
      <c r="AL42" s="122"/>
      <c r="AM42" s="132"/>
    </row>
    <row r="43" spans="1:39" s="148" customFormat="1" ht="69.75" customHeight="1" x14ac:dyDescent="0.35">
      <c r="A43" s="287">
        <f>1+A40</f>
        <v>13</v>
      </c>
      <c r="B43" s="308" t="s">
        <v>242</v>
      </c>
      <c r="C43" s="356" t="s">
        <v>243</v>
      </c>
      <c r="D43" s="356" t="s">
        <v>244</v>
      </c>
      <c r="E43" s="341" t="s">
        <v>120</v>
      </c>
      <c r="F43" s="341" t="s">
        <v>278</v>
      </c>
      <c r="G43" s="341" t="s">
        <v>279</v>
      </c>
      <c r="H43" s="363" t="s">
        <v>320</v>
      </c>
      <c r="I43" s="341" t="s">
        <v>115</v>
      </c>
      <c r="J43" s="365">
        <v>56</v>
      </c>
      <c r="K43" s="367" t="str">
        <f>IF(J43&lt;=0,"",IF(J43&lt;=2,"Muy Baja",IF(J43&lt;=24,"Baja",IF(J43&lt;=500,"Media",IF(J43&lt;=5000,"Alta","Muy Alta")))))</f>
        <v>Media</v>
      </c>
      <c r="L43" s="370">
        <f>IF(K43="","",IF(K43="Muy Baja",0.2,IF(K43="Baja",0.4,IF(K43="Media",0.6,IF(K43="Alta",0.8,IF(K43="Muy Alta",1,))))))</f>
        <v>0.6</v>
      </c>
      <c r="M43" s="373" t="s">
        <v>303</v>
      </c>
      <c r="N43" s="180" t="str">
        <f ca="1">IF(NOT(ISERROR(MATCH(M43,'Tabla Impacto'!$B$221:$B$223,0))),'Tabla Impacto'!$F$223&amp;"Por favor no seleccionar los criterios de impacto(Afectación Económica o presupuestal y Pérdida Reputacional)",M43)</f>
        <v xml:space="preserve"> El riesgo afecta la imagen de la entidad con efecto publicitario sostenido a nivel de sector administrativo, nivel departamental o municipal</v>
      </c>
      <c r="O43" s="380" t="str">
        <f ca="1">IF(OR(N43='Tabla Impacto'!$C$11,N43='Tabla Impacto'!$D$11),"Leve",IF(OR(N43='Tabla Impacto'!$C$12,N43='Tabla Impacto'!$D$12),"Menor",IF(OR(N43='Tabla Impacto'!$C$13,N43='Tabla Impacto'!$D$13),"Moderado",IF(OR(N43='Tabla Impacto'!$C$14,N43='Tabla Impacto'!$D$14),"Mayor",IF(OR(N43='Tabla Impacto'!$C$15,N43='Tabla Impacto'!$D$15),"Catastrófico","")))))</f>
        <v>Mayor</v>
      </c>
      <c r="P43" s="370">
        <f ca="1">IF(O43="","",IF(O43="Leve",0.2,IF(O43="Menor",0.4,IF(O43="Moderado",0.6,IF(O43="Mayor",0.8,IF(O43="Catastrófico",1,))))))</f>
        <v>0.8</v>
      </c>
      <c r="Q43" s="375" t="str">
        <f ca="1">IF(OR(AND(K43="Muy Baja",O43="Leve"),AND(K43="Muy Baja",O43="Menor"),AND(K43="Baja",O43="Leve")),"Bajo",IF(OR(AND(K43="Muy baja",O43="Moderado"),AND(K43="Baja",O43="Menor"),AND(K43="Baja",O43="Moderado"),AND(K43="Media",O43="Leve"),AND(K43="Media",O43="Menor"),AND(K43="Media",O43="Moderado"),AND(K43="Alta",O43="Leve"),AND(K43="Alta",O43="Menor")),"Moderado",IF(OR(AND(K43="Muy Baja",O43="Mayor"),AND(K43="Baja",O43="Mayor"),AND(K43="Media",O43="Mayor"),AND(K43="Alta",O43="Moderado"),AND(K43="Alta",O43="Mayor"),AND(K43="Muy Alta",O43="Leve"),AND(K43="Muy Alta",O43="Menor"),AND(K43="Muy Alta",O43="Moderado"),AND(K43="Muy Alta",O43="Mayor")),"Alto",IF(OR(AND(K43="Muy Baja",O43="Catastrófico"),AND(K43="Baja",O43="Catastrófico"),AND(K43="Media",O43="Catastrófico"),AND(K43="Alta",O43="Catastrófico"),AND(K43="Muy Alta",O43="Catastrófico")),"Extremo",""))))</f>
        <v>Alto</v>
      </c>
      <c r="R43" s="121">
        <v>1</v>
      </c>
      <c r="S43" s="122" t="s">
        <v>321</v>
      </c>
      <c r="T43" s="123" t="str">
        <f t="shared" ref="T43:T51" si="73">IF(OR(U43="Preventivo",U43="Detectivo"),"Probabilidad",IF(U43="Correctivo","Impacto",""))</f>
        <v>Probabilidad</v>
      </c>
      <c r="U43" s="124" t="s">
        <v>15</v>
      </c>
      <c r="V43" s="124" t="s">
        <v>9</v>
      </c>
      <c r="W43" s="125" t="str">
        <f t="shared" ref="W43:W51" si="74">IF(AND(U43="Preventivo",V43="Automático"),"50%",IF(AND(U43="Preventivo",V43="Manual"),"40%",IF(AND(U43="Detectivo",V43="Automático"),"40%",IF(AND(U43="Detectivo",V43="Manual"),"30%",IF(AND(U43="Correctivo",V43="Automático"),"35%",IF(AND(U43="Correctivo",V43="Manual"),"25%",""))))))</f>
        <v>30%</v>
      </c>
      <c r="X43" s="124" t="s">
        <v>20</v>
      </c>
      <c r="Y43" s="124" t="s">
        <v>23</v>
      </c>
      <c r="Z43" s="124" t="s">
        <v>111</v>
      </c>
      <c r="AA43" s="126">
        <f t="shared" ref="AA43:AA51" si="75">IFERROR(IF(T43="Probabilidad",(L43-(+L43*W43)),IF(T43="Impacto",L43,"")),"")</f>
        <v>0.42</v>
      </c>
      <c r="AB43" s="127" t="str">
        <f t="shared" ref="AB43:AB51" si="76">IFERROR(IF(AA43="","",IF(AA43&lt;=0.2,"Muy Baja",IF(AA43&lt;=0.4,"Baja",IF(AA43&lt;=0.6,"Media",IF(AA43&lt;=0.8,"Alta","Muy Alta"))))),"")</f>
        <v>Media</v>
      </c>
      <c r="AC43" s="128">
        <f t="shared" ref="AC43:AC51" si="77">+AA43</f>
        <v>0.42</v>
      </c>
      <c r="AD43" s="127" t="str">
        <f t="shared" ref="AD43:AD51" ca="1" si="78">IFERROR(IF(AE43="","",IF(AE43&lt;=0.2,"Leve",IF(AE43&lt;=0.4,"Menor",IF(AE43&lt;=0.6,"Moderado",IF(AE43&lt;=0.8,"Mayor","Catastrófico"))))),"")</f>
        <v>Mayor</v>
      </c>
      <c r="AE43" s="128">
        <f t="shared" ref="AE43:AE51" ca="1" si="79">IFERROR(IF(T43="Impacto",(P43-(+P43*W43)),IF(T43="Probabilidad",P43,"")),"")</f>
        <v>0.8</v>
      </c>
      <c r="AF43" s="129" t="str">
        <f t="shared" ref="AF43:AF51" ca="1" si="80">IFERROR(IF(OR(AND(AB43="Muy Baja",AD43="Leve"),AND(AB43="Muy Baja",AD43="Menor"),AND(AB43="Baja",AD43="Leve")),"Bajo",IF(OR(AND(AB43="Muy baja",AD43="Moderado"),AND(AB43="Baja",AD43="Menor"),AND(AB43="Baja",AD43="Moderado"),AND(AB43="Media",AD43="Leve"),AND(AB43="Media",AD43="Menor"),AND(AB43="Media",AD43="Moderado"),AND(AB43="Alta",AD43="Leve"),AND(AB43="Alta",AD43="Menor")),"Moderado",IF(OR(AND(AB43="Muy Baja",AD43="Mayor"),AND(AB43="Baja",AD43="Mayor"),AND(AB43="Media",AD43="Mayor"),AND(AB43="Alta",AD43="Moderado"),AND(AB43="Alta",AD43="Mayor"),AND(AB43="Muy Alta",AD43="Leve"),AND(AB43="Muy Alta",AD43="Menor"),AND(AB43="Muy Alta",AD43="Moderado"),AND(AB43="Muy Alta",AD43="Mayor")),"Alto",IF(OR(AND(AB43="Muy Baja",AD43="Catastrófico"),AND(AB43="Baja",AD43="Catastrófico"),AND(AB43="Media",AD43="Catastrófico"),AND(AB43="Alta",AD43="Catastrófico"),AND(AB43="Muy Alta",AD43="Catastrófico")),"Extremo","")))),"")</f>
        <v>Alto</v>
      </c>
      <c r="AG43" s="130" t="s">
        <v>122</v>
      </c>
      <c r="AH43" s="133" t="s">
        <v>350</v>
      </c>
      <c r="AI43" s="132" t="s">
        <v>195</v>
      </c>
      <c r="AJ43" s="131" t="s">
        <v>275</v>
      </c>
      <c r="AK43" s="131" t="s">
        <v>275</v>
      </c>
      <c r="AL43" s="133" t="s">
        <v>291</v>
      </c>
      <c r="AM43" s="132"/>
    </row>
    <row r="44" spans="1:39" s="148" customFormat="1" ht="17.25" customHeight="1" x14ac:dyDescent="0.35">
      <c r="A44" s="287"/>
      <c r="B44" s="309"/>
      <c r="C44" s="357"/>
      <c r="D44" s="357"/>
      <c r="E44" s="342"/>
      <c r="F44" s="342"/>
      <c r="G44" s="342"/>
      <c r="H44" s="364"/>
      <c r="I44" s="342"/>
      <c r="J44" s="366"/>
      <c r="K44" s="368"/>
      <c r="L44" s="371"/>
      <c r="M44" s="374"/>
      <c r="N44" s="181"/>
      <c r="O44" s="368"/>
      <c r="P44" s="371"/>
      <c r="Q44" s="376"/>
      <c r="R44" s="121">
        <v>2</v>
      </c>
      <c r="S44" s="122"/>
      <c r="T44" s="138"/>
      <c r="U44" s="139"/>
      <c r="V44" s="139"/>
      <c r="W44" s="140"/>
      <c r="X44" s="139"/>
      <c r="Y44" s="139"/>
      <c r="Z44" s="139"/>
      <c r="AA44" s="165"/>
      <c r="AB44" s="142"/>
      <c r="AC44" s="143"/>
      <c r="AD44" s="142"/>
      <c r="AE44" s="143"/>
      <c r="AF44" s="144"/>
      <c r="AG44" s="145"/>
      <c r="AH44" s="122"/>
      <c r="AI44" s="132"/>
      <c r="AJ44" s="131"/>
      <c r="AK44" s="131"/>
      <c r="AL44" s="133"/>
      <c r="AM44" s="132"/>
    </row>
    <row r="45" spans="1:39" s="148" customFormat="1" ht="18" customHeight="1" x14ac:dyDescent="0.35">
      <c r="A45" s="287"/>
      <c r="B45" s="310"/>
      <c r="C45" s="357"/>
      <c r="D45" s="357"/>
      <c r="E45" s="342"/>
      <c r="F45" s="342"/>
      <c r="G45" s="342"/>
      <c r="H45" s="364"/>
      <c r="I45" s="342"/>
      <c r="J45" s="366"/>
      <c r="K45" s="369"/>
      <c r="L45" s="372"/>
      <c r="M45" s="374"/>
      <c r="N45" s="181"/>
      <c r="O45" s="369"/>
      <c r="P45" s="372"/>
      <c r="Q45" s="377"/>
      <c r="R45" s="121">
        <v>3</v>
      </c>
      <c r="S45" s="122"/>
      <c r="T45" s="138"/>
      <c r="U45" s="139"/>
      <c r="V45" s="139"/>
      <c r="W45" s="140"/>
      <c r="X45" s="139"/>
      <c r="Y45" s="139"/>
      <c r="Z45" s="139"/>
      <c r="AA45" s="165"/>
      <c r="AB45" s="142"/>
      <c r="AC45" s="143"/>
      <c r="AD45" s="142"/>
      <c r="AE45" s="143"/>
      <c r="AF45" s="144"/>
      <c r="AG45" s="145"/>
      <c r="AH45" s="133"/>
      <c r="AI45" s="132"/>
      <c r="AJ45" s="131"/>
      <c r="AK45" s="131"/>
      <c r="AL45" s="133"/>
      <c r="AM45" s="132"/>
    </row>
    <row r="46" spans="1:39" s="148" customFormat="1" ht="124" customHeight="1" x14ac:dyDescent="0.35">
      <c r="A46" s="287">
        <f>1+A43</f>
        <v>14</v>
      </c>
      <c r="B46" s="359" t="s">
        <v>327</v>
      </c>
      <c r="C46" s="359" t="s">
        <v>352</v>
      </c>
      <c r="D46" s="359" t="s">
        <v>328</v>
      </c>
      <c r="E46" s="341" t="s">
        <v>118</v>
      </c>
      <c r="F46" s="341" t="s">
        <v>330</v>
      </c>
      <c r="G46" s="341" t="s">
        <v>329</v>
      </c>
      <c r="H46" s="363" t="s">
        <v>326</v>
      </c>
      <c r="I46" s="341" t="s">
        <v>115</v>
      </c>
      <c r="J46" s="365">
        <v>10</v>
      </c>
      <c r="K46" s="367" t="str">
        <f>IF(J46&lt;=0,"",IF(J46&lt;=2,"Muy Baja",IF(J46&lt;=24,"Baja",IF(J46&lt;=500,"Media",IF(J46&lt;=5000,"Alta","Muy Alta")))))</f>
        <v>Baja</v>
      </c>
      <c r="L46" s="370">
        <f>IF(K46="","",IF(K46="Muy Baja",0.2,IF(K46="Baja",0.4,IF(K46="Media",0.6,IF(K46="Alta",0.8,IF(K46="Muy Alta",1,))))))</f>
        <v>0.4</v>
      </c>
      <c r="M46" s="373" t="s">
        <v>303</v>
      </c>
      <c r="N46" s="180" t="str">
        <f ca="1">IF(NOT(ISERROR(MATCH(M46,'Tabla Impacto'!$B$221:$B$223,0))),'Tabla Impacto'!$F$223&amp;"Por favor no seleccionar los criterios de impacto(Afectación Económica o presupuestal y Pérdida Reputacional)",M46)</f>
        <v xml:space="preserve"> El riesgo afecta la imagen de la entidad con efecto publicitario sostenido a nivel de sector administrativo, nivel departamental o municipal</v>
      </c>
      <c r="O46" s="367" t="str">
        <f ca="1">IF(OR(N46='Tabla Impacto'!$C$11,N46='Tabla Impacto'!$D$11),"Leve",IF(OR(N46='Tabla Impacto'!$C$12,N46='Tabla Impacto'!$D$12),"Menor",IF(OR(N46='Tabla Impacto'!$C$13,N46='Tabla Impacto'!$D$13),"Moderado",IF(OR(N46='Tabla Impacto'!$C$14,N46='Tabla Impacto'!$D$14),"Mayor",IF(OR(N46='Tabla Impacto'!$C$15,N46='Tabla Impacto'!$D$15),"Catastrófico","")))))</f>
        <v>Mayor</v>
      </c>
      <c r="P46" s="370">
        <f ca="1">IF(O46="","",IF(O46="Leve",0.2,IF(O46="Menor",0.4,IF(O46="Moderado",0.6,IF(O46="Mayor",0.8,IF(O46="Catastrófico",1,))))))</f>
        <v>0.8</v>
      </c>
      <c r="Q46" s="375" t="str">
        <f ca="1">IF(OR(AND(K46="Muy Baja",O46="Leve"),AND(K46="Muy Baja",O46="Menor"),AND(K46="Baja",O46="Leve")),"Bajo",IF(OR(AND(K46="Muy baja",O46="Moderado"),AND(K46="Baja",O46="Menor"),AND(K46="Baja",O46="Moderado"),AND(K46="Media",O46="Leve"),AND(K46="Media",O46="Menor"),AND(K46="Media",O46="Moderado"),AND(K46="Alta",O46="Leve"),AND(K46="Alta",O46="Menor")),"Moderado",IF(OR(AND(K46="Muy Baja",O46="Mayor"),AND(K46="Baja",O46="Mayor"),AND(K46="Media",O46="Mayor"),AND(K46="Alta",O46="Moderado"),AND(K46="Alta",O46="Mayor"),AND(K46="Muy Alta",O46="Leve"),AND(K46="Muy Alta",O46="Menor"),AND(K46="Muy Alta",O46="Moderado"),AND(K46="Muy Alta",O46="Mayor")),"Alto",IF(OR(AND(K46="Muy Baja",O46="Catastrófico"),AND(K46="Baja",O46="Catastrófico"),AND(K46="Media",O46="Catastrófico"),AND(K46="Alta",O46="Catastrófico"),AND(K46="Muy Alta",O46="Catastrófico")),"Extremo",""))))</f>
        <v>Alto</v>
      </c>
      <c r="R46" s="121">
        <v>1</v>
      </c>
      <c r="S46" s="122" t="s">
        <v>347</v>
      </c>
      <c r="T46" s="123" t="s">
        <v>4</v>
      </c>
      <c r="U46" s="124" t="s">
        <v>15</v>
      </c>
      <c r="V46" s="124" t="s">
        <v>9</v>
      </c>
      <c r="W46" s="125" t="s">
        <v>344</v>
      </c>
      <c r="X46" s="124" t="s">
        <v>20</v>
      </c>
      <c r="Y46" s="124" t="s">
        <v>23</v>
      </c>
      <c r="Z46" s="124" t="s">
        <v>111</v>
      </c>
      <c r="AA46" s="126">
        <v>0.42</v>
      </c>
      <c r="AB46" s="127" t="s">
        <v>98</v>
      </c>
      <c r="AC46" s="128">
        <v>0.42</v>
      </c>
      <c r="AD46" s="127" t="s">
        <v>7</v>
      </c>
      <c r="AE46" s="128">
        <v>0.8</v>
      </c>
      <c r="AF46" s="129" t="s">
        <v>74</v>
      </c>
      <c r="AG46" s="130" t="s">
        <v>122</v>
      </c>
      <c r="AH46" s="133" t="s">
        <v>351</v>
      </c>
      <c r="AI46" s="132" t="s">
        <v>195</v>
      </c>
      <c r="AJ46" s="131" t="s">
        <v>275</v>
      </c>
      <c r="AK46" s="131" t="s">
        <v>275</v>
      </c>
      <c r="AL46" s="133" t="s">
        <v>291</v>
      </c>
      <c r="AM46" s="132"/>
    </row>
    <row r="47" spans="1:39" s="148" customFormat="1" ht="37.5" customHeight="1" x14ac:dyDescent="0.35">
      <c r="A47" s="287"/>
      <c r="B47" s="360"/>
      <c r="C47" s="360"/>
      <c r="D47" s="360"/>
      <c r="E47" s="342"/>
      <c r="F47" s="342"/>
      <c r="G47" s="342"/>
      <c r="H47" s="364"/>
      <c r="I47" s="342"/>
      <c r="J47" s="366"/>
      <c r="K47" s="368"/>
      <c r="L47" s="371"/>
      <c r="M47" s="374"/>
      <c r="N47" s="181"/>
      <c r="O47" s="368"/>
      <c r="P47" s="371"/>
      <c r="Q47" s="376"/>
      <c r="R47" s="121">
        <v>2</v>
      </c>
      <c r="S47" s="122"/>
      <c r="T47" s="123" t="str">
        <f t="shared" si="73"/>
        <v/>
      </c>
      <c r="U47" s="124"/>
      <c r="V47" s="124"/>
      <c r="W47" s="125" t="str">
        <f t="shared" si="74"/>
        <v/>
      </c>
      <c r="X47" s="124"/>
      <c r="Y47" s="124"/>
      <c r="Z47" s="124"/>
      <c r="AA47" s="126" t="str">
        <f t="shared" si="75"/>
        <v/>
      </c>
      <c r="AB47" s="127" t="str">
        <f t="shared" si="76"/>
        <v/>
      </c>
      <c r="AC47" s="128" t="str">
        <f t="shared" si="77"/>
        <v/>
      </c>
      <c r="AD47" s="127" t="str">
        <f t="shared" si="78"/>
        <v/>
      </c>
      <c r="AE47" s="128" t="str">
        <f t="shared" si="79"/>
        <v/>
      </c>
      <c r="AF47" s="129" t="str">
        <f t="shared" si="80"/>
        <v/>
      </c>
      <c r="AG47" s="130"/>
      <c r="AH47" s="120"/>
      <c r="AI47" s="132"/>
      <c r="AJ47" s="131"/>
      <c r="AK47" s="131"/>
      <c r="AL47" s="120"/>
      <c r="AM47" s="132"/>
    </row>
    <row r="48" spans="1:39" s="148" customFormat="1" ht="37.5" customHeight="1" x14ac:dyDescent="0.35">
      <c r="A48" s="287"/>
      <c r="B48" s="361"/>
      <c r="C48" s="361"/>
      <c r="D48" s="361"/>
      <c r="E48" s="385"/>
      <c r="F48" s="385"/>
      <c r="G48" s="385"/>
      <c r="H48" s="386"/>
      <c r="I48" s="385"/>
      <c r="J48" s="381"/>
      <c r="K48" s="369"/>
      <c r="L48" s="372"/>
      <c r="M48" s="379"/>
      <c r="N48" s="181"/>
      <c r="O48" s="369"/>
      <c r="P48" s="372"/>
      <c r="Q48" s="377"/>
      <c r="R48" s="121">
        <v>3</v>
      </c>
      <c r="S48" s="122"/>
      <c r="T48" s="123" t="str">
        <f t="shared" si="73"/>
        <v/>
      </c>
      <c r="U48" s="124"/>
      <c r="V48" s="124"/>
      <c r="W48" s="125" t="str">
        <f t="shared" si="74"/>
        <v/>
      </c>
      <c r="X48" s="124"/>
      <c r="Y48" s="124"/>
      <c r="Z48" s="124"/>
      <c r="AA48" s="126" t="str">
        <f t="shared" si="75"/>
        <v/>
      </c>
      <c r="AB48" s="127" t="str">
        <f t="shared" si="76"/>
        <v/>
      </c>
      <c r="AC48" s="128" t="str">
        <f t="shared" si="77"/>
        <v/>
      </c>
      <c r="AD48" s="127" t="str">
        <f t="shared" si="78"/>
        <v/>
      </c>
      <c r="AE48" s="128" t="str">
        <f t="shared" si="79"/>
        <v/>
      </c>
      <c r="AF48" s="129" t="str">
        <f t="shared" si="80"/>
        <v/>
      </c>
      <c r="AG48" s="130"/>
      <c r="AH48" s="120"/>
      <c r="AI48" s="132"/>
      <c r="AJ48" s="131"/>
      <c r="AK48" s="131"/>
      <c r="AL48" s="120"/>
      <c r="AM48" s="132"/>
    </row>
    <row r="49" spans="1:39" s="148" customFormat="1" ht="31.5" customHeight="1" x14ac:dyDescent="0.35">
      <c r="A49" s="287"/>
      <c r="B49" s="359"/>
      <c r="C49" s="382"/>
      <c r="D49" s="382"/>
      <c r="E49" s="341"/>
      <c r="F49" s="341"/>
      <c r="G49" s="341"/>
      <c r="H49" s="363"/>
      <c r="I49" s="341"/>
      <c r="J49" s="365"/>
      <c r="K49" s="367" t="str">
        <f>IF(J49&lt;=0,"",IF(J49&lt;=2,"Muy Baja",IF(J49&lt;=24,"Baja",IF(J49&lt;=500,"Media",IF(J49&lt;=5000,"Alta","Muy Alta")))))</f>
        <v/>
      </c>
      <c r="L49" s="370" t="str">
        <f>IF(K49="","",IF(K49="Muy Baja",0.2,IF(K49="Baja",0.4,IF(K49="Media",0.6,IF(K49="Alta",0.8,IF(K49="Muy Alta",1,))))))</f>
        <v/>
      </c>
      <c r="M49" s="373"/>
      <c r="N49" s="180">
        <f ca="1">IF(NOT(ISERROR(MATCH(M49,'Tabla Impacto'!$B$221:$B$223,0))),'Tabla Impacto'!$F$223&amp;"Por favor no seleccionar los criterios de impacto(Afectación Económica o presupuestal y Pérdida Reputacional)",M49)</f>
        <v>0</v>
      </c>
      <c r="O49" s="367" t="str">
        <f ca="1">IF(OR(N49='Tabla Impacto'!$C$11,N49='Tabla Impacto'!$D$11),"Leve",IF(OR(N49='Tabla Impacto'!$C$12,N49='Tabla Impacto'!$D$12),"Menor",IF(OR(N49='Tabla Impacto'!$C$13,N49='Tabla Impacto'!$D$13),"Moderado",IF(OR(N49='Tabla Impacto'!$C$14,N49='Tabla Impacto'!$D$14),"Mayor",IF(OR(N49='Tabla Impacto'!$C$15,N49='Tabla Impacto'!$D$15),"Catastrófico","")))))</f>
        <v/>
      </c>
      <c r="P49" s="370" t="str">
        <f ca="1">IF(O49="","",IF(O49="Leve",0.2,IF(O49="Menor",0.4,IF(O49="Moderado",0.6,IF(O49="Mayor",0.8,IF(O49="Catastrófico",1,))))))</f>
        <v/>
      </c>
      <c r="Q49" s="375" t="str">
        <f ca="1">IF(OR(AND(K49="Muy Baja",O49="Leve"),AND(K49="Muy Baja",O49="Menor"),AND(K49="Baja",O49="Leve")),"Bajo",IF(OR(AND(K49="Muy baja",O49="Moderado"),AND(K49="Baja",O49="Menor"),AND(K49="Baja",O49="Moderado"),AND(K49="Media",O49="Leve"),AND(K49="Media",O49="Menor"),AND(K49="Media",O49="Moderado"),AND(K49="Alta",O49="Leve"),AND(K49="Alta",O49="Menor")),"Moderado",IF(OR(AND(K49="Muy Baja",O49="Mayor"),AND(K49="Baja",O49="Mayor"),AND(K49="Media",O49="Mayor"),AND(K49="Alta",O49="Moderado"),AND(K49="Alta",O49="Mayor"),AND(K49="Muy Alta",O49="Leve"),AND(K49="Muy Alta",O49="Menor"),AND(K49="Muy Alta",O49="Moderado"),AND(K49="Muy Alta",O49="Mayor")),"Alto",IF(OR(AND(K49="Muy Baja",O49="Catastrófico"),AND(K49="Baja",O49="Catastrófico"),AND(K49="Media",O49="Catastrófico"),AND(K49="Alta",O49="Catastrófico"),AND(K49="Muy Alta",O49="Catastrófico")),"Extremo",""))))</f>
        <v/>
      </c>
      <c r="R49" s="121">
        <v>1</v>
      </c>
      <c r="S49" s="122"/>
      <c r="T49" s="123" t="str">
        <f t="shared" si="73"/>
        <v/>
      </c>
      <c r="U49" s="124"/>
      <c r="V49" s="124"/>
      <c r="W49" s="125" t="str">
        <f t="shared" si="74"/>
        <v/>
      </c>
      <c r="X49" s="124"/>
      <c r="Y49" s="124"/>
      <c r="Z49" s="124"/>
      <c r="AA49" s="126" t="str">
        <f t="shared" si="75"/>
        <v/>
      </c>
      <c r="AB49" s="127" t="str">
        <f t="shared" si="76"/>
        <v/>
      </c>
      <c r="AC49" s="128" t="str">
        <f t="shared" si="77"/>
        <v/>
      </c>
      <c r="AD49" s="127" t="str">
        <f t="shared" si="78"/>
        <v/>
      </c>
      <c r="AE49" s="128" t="str">
        <f t="shared" si="79"/>
        <v/>
      </c>
      <c r="AF49" s="129" t="str">
        <f t="shared" si="80"/>
        <v/>
      </c>
      <c r="AG49" s="130"/>
      <c r="AH49" s="120"/>
      <c r="AI49" s="132"/>
      <c r="AJ49" s="131"/>
      <c r="AK49" s="131"/>
      <c r="AL49" s="120"/>
      <c r="AM49" s="132"/>
    </row>
    <row r="50" spans="1:39" s="148" customFormat="1" ht="35.25" customHeight="1" x14ac:dyDescent="0.35">
      <c r="A50" s="287"/>
      <c r="B50" s="360"/>
      <c r="C50" s="383"/>
      <c r="D50" s="383"/>
      <c r="E50" s="342"/>
      <c r="F50" s="342"/>
      <c r="G50" s="342"/>
      <c r="H50" s="364"/>
      <c r="I50" s="342"/>
      <c r="J50" s="366"/>
      <c r="K50" s="368"/>
      <c r="L50" s="371"/>
      <c r="M50" s="374"/>
      <c r="N50" s="181"/>
      <c r="O50" s="368"/>
      <c r="P50" s="371"/>
      <c r="Q50" s="376"/>
      <c r="R50" s="121">
        <v>2</v>
      </c>
      <c r="S50" s="122"/>
      <c r="T50" s="123" t="str">
        <f t="shared" si="73"/>
        <v/>
      </c>
      <c r="U50" s="124"/>
      <c r="V50" s="124"/>
      <c r="W50" s="125" t="str">
        <f t="shared" si="74"/>
        <v/>
      </c>
      <c r="X50" s="124"/>
      <c r="Y50" s="124"/>
      <c r="Z50" s="124"/>
      <c r="AA50" s="126" t="str">
        <f t="shared" si="75"/>
        <v/>
      </c>
      <c r="AB50" s="127" t="str">
        <f t="shared" si="76"/>
        <v/>
      </c>
      <c r="AC50" s="128" t="str">
        <f t="shared" si="77"/>
        <v/>
      </c>
      <c r="AD50" s="127" t="str">
        <f t="shared" si="78"/>
        <v/>
      </c>
      <c r="AE50" s="128" t="str">
        <f t="shared" si="79"/>
        <v/>
      </c>
      <c r="AF50" s="129" t="str">
        <f t="shared" si="80"/>
        <v/>
      </c>
      <c r="AG50" s="130"/>
      <c r="AH50" s="120"/>
      <c r="AI50" s="132"/>
      <c r="AJ50" s="131"/>
      <c r="AK50" s="131"/>
      <c r="AL50" s="120"/>
      <c r="AM50" s="132"/>
    </row>
    <row r="51" spans="1:39" s="148" customFormat="1" ht="29.25" customHeight="1" x14ac:dyDescent="0.35">
      <c r="A51" s="287"/>
      <c r="B51" s="361"/>
      <c r="C51" s="384"/>
      <c r="D51" s="384"/>
      <c r="E51" s="385"/>
      <c r="F51" s="385"/>
      <c r="G51" s="385"/>
      <c r="H51" s="386"/>
      <c r="I51" s="385"/>
      <c r="J51" s="381"/>
      <c r="K51" s="369"/>
      <c r="L51" s="372"/>
      <c r="M51" s="379"/>
      <c r="N51" s="181"/>
      <c r="O51" s="369"/>
      <c r="P51" s="372"/>
      <c r="Q51" s="377"/>
      <c r="R51" s="121">
        <v>3</v>
      </c>
      <c r="S51" s="122"/>
      <c r="T51" s="123" t="str">
        <f t="shared" si="73"/>
        <v/>
      </c>
      <c r="U51" s="124"/>
      <c r="V51" s="124"/>
      <c r="W51" s="125" t="str">
        <f t="shared" si="74"/>
        <v/>
      </c>
      <c r="X51" s="124"/>
      <c r="Y51" s="124"/>
      <c r="Z51" s="124"/>
      <c r="AA51" s="126" t="str">
        <f t="shared" si="75"/>
        <v/>
      </c>
      <c r="AB51" s="127" t="str">
        <f t="shared" si="76"/>
        <v/>
      </c>
      <c r="AC51" s="128" t="str">
        <f t="shared" si="77"/>
        <v/>
      </c>
      <c r="AD51" s="127" t="str">
        <f t="shared" si="78"/>
        <v/>
      </c>
      <c r="AE51" s="128" t="str">
        <f t="shared" si="79"/>
        <v/>
      </c>
      <c r="AF51" s="129" t="str">
        <f t="shared" si="80"/>
        <v/>
      </c>
      <c r="AG51" s="130"/>
      <c r="AH51" s="120"/>
      <c r="AI51" s="132"/>
      <c r="AJ51" s="131"/>
      <c r="AK51" s="131"/>
      <c r="AL51" s="120"/>
      <c r="AM51" s="132"/>
    </row>
    <row r="53" spans="1:39" x14ac:dyDescent="0.35">
      <c r="A53" s="2"/>
      <c r="B53" s="2"/>
      <c r="C53" s="2"/>
      <c r="D53" s="2"/>
      <c r="E53" s="19" t="s">
        <v>250</v>
      </c>
      <c r="F53" s="2"/>
      <c r="G53" s="2"/>
    </row>
  </sheetData>
  <autoFilter ref="A6:CP51"/>
  <dataConsolidate/>
  <mergeCells count="285">
    <mergeCell ref="B46:B48"/>
    <mergeCell ref="A46:A48"/>
    <mergeCell ref="J46:J48"/>
    <mergeCell ref="I46:I48"/>
    <mergeCell ref="H46:H48"/>
    <mergeCell ref="G46:G48"/>
    <mergeCell ref="F46:F48"/>
    <mergeCell ref="E46:E48"/>
    <mergeCell ref="K46:K48"/>
    <mergeCell ref="A49:A51"/>
    <mergeCell ref="B49:B51"/>
    <mergeCell ref="C49:C51"/>
    <mergeCell ref="D49:D51"/>
    <mergeCell ref="E49:E51"/>
    <mergeCell ref="F49:F51"/>
    <mergeCell ref="G49:G51"/>
    <mergeCell ref="H49:H51"/>
    <mergeCell ref="I49:I51"/>
    <mergeCell ref="Q49:Q51"/>
    <mergeCell ref="Q46:Q48"/>
    <mergeCell ref="M46:M48"/>
    <mergeCell ref="D46:D48"/>
    <mergeCell ref="C46:C48"/>
    <mergeCell ref="J43:J45"/>
    <mergeCell ref="K43:K45"/>
    <mergeCell ref="L43:L45"/>
    <mergeCell ref="M43:M45"/>
    <mergeCell ref="O43:O45"/>
    <mergeCell ref="P43:P45"/>
    <mergeCell ref="Q43:Q45"/>
    <mergeCell ref="L46:L48"/>
    <mergeCell ref="O46:O48"/>
    <mergeCell ref="P46:P48"/>
    <mergeCell ref="J49:J51"/>
    <mergeCell ref="K49:K51"/>
    <mergeCell ref="L49:L51"/>
    <mergeCell ref="M49:M51"/>
    <mergeCell ref="O49:O51"/>
    <mergeCell ref="P49:P51"/>
    <mergeCell ref="A43:A45"/>
    <mergeCell ref="B43:B45"/>
    <mergeCell ref="C43:C45"/>
    <mergeCell ref="D43:D45"/>
    <mergeCell ref="E43:E45"/>
    <mergeCell ref="F43:F45"/>
    <mergeCell ref="G43:G45"/>
    <mergeCell ref="H43:H45"/>
    <mergeCell ref="I43:I45"/>
    <mergeCell ref="A40:A42"/>
    <mergeCell ref="B40:B42"/>
    <mergeCell ref="C40:C42"/>
    <mergeCell ref="D40:D42"/>
    <mergeCell ref="E40:E42"/>
    <mergeCell ref="F40:F42"/>
    <mergeCell ref="G40:G42"/>
    <mergeCell ref="H40:H42"/>
    <mergeCell ref="I40:I42"/>
    <mergeCell ref="J40:J42"/>
    <mergeCell ref="K40:K42"/>
    <mergeCell ref="L40:L42"/>
    <mergeCell ref="M40:M42"/>
    <mergeCell ref="O40:O42"/>
    <mergeCell ref="P40:P42"/>
    <mergeCell ref="Q40:Q42"/>
    <mergeCell ref="M37:M39"/>
    <mergeCell ref="O37:O39"/>
    <mergeCell ref="P37:P39"/>
    <mergeCell ref="Q37:Q39"/>
    <mergeCell ref="H37:H39"/>
    <mergeCell ref="I37:I39"/>
    <mergeCell ref="J37:J39"/>
    <mergeCell ref="K37:K39"/>
    <mergeCell ref="L37:L39"/>
    <mergeCell ref="L34:L36"/>
    <mergeCell ref="M34:M36"/>
    <mergeCell ref="O34:O36"/>
    <mergeCell ref="P34:P36"/>
    <mergeCell ref="Q34:Q36"/>
    <mergeCell ref="G34:G36"/>
    <mergeCell ref="H34:H36"/>
    <mergeCell ref="I34:I36"/>
    <mergeCell ref="J34:J36"/>
    <mergeCell ref="K34:K36"/>
    <mergeCell ref="B34:B36"/>
    <mergeCell ref="C34:C36"/>
    <mergeCell ref="D34:D36"/>
    <mergeCell ref="E34:E36"/>
    <mergeCell ref="F34:F36"/>
    <mergeCell ref="M28:M30"/>
    <mergeCell ref="O28:O30"/>
    <mergeCell ref="P28:P30"/>
    <mergeCell ref="F31:F33"/>
    <mergeCell ref="E31:E33"/>
    <mergeCell ref="D31:D33"/>
    <mergeCell ref="C31:C33"/>
    <mergeCell ref="B31:B33"/>
    <mergeCell ref="K31:K33"/>
    <mergeCell ref="J31:J33"/>
    <mergeCell ref="I31:I33"/>
    <mergeCell ref="H31:H33"/>
    <mergeCell ref="G31:G33"/>
    <mergeCell ref="D22:D24"/>
    <mergeCell ref="E22:E24"/>
    <mergeCell ref="F22:F24"/>
    <mergeCell ref="G22:G24"/>
    <mergeCell ref="H22:H24"/>
    <mergeCell ref="A22:A24"/>
    <mergeCell ref="B22:B24"/>
    <mergeCell ref="C22:C24"/>
    <mergeCell ref="Q31:Q33"/>
    <mergeCell ref="P31:P33"/>
    <mergeCell ref="O31:O33"/>
    <mergeCell ref="M31:M33"/>
    <mergeCell ref="L31:L33"/>
    <mergeCell ref="Q28:Q30"/>
    <mergeCell ref="B28:B30"/>
    <mergeCell ref="C28:C30"/>
    <mergeCell ref="D28:D30"/>
    <mergeCell ref="E28:E30"/>
    <mergeCell ref="F28:F30"/>
    <mergeCell ref="G28:G30"/>
    <mergeCell ref="H28:H30"/>
    <mergeCell ref="I28:I30"/>
    <mergeCell ref="J28:J30"/>
    <mergeCell ref="K28:K30"/>
    <mergeCell ref="A34:A36"/>
    <mergeCell ref="A31:A33"/>
    <mergeCell ref="A28:A30"/>
    <mergeCell ref="A37:A39"/>
    <mergeCell ref="B37:B39"/>
    <mergeCell ref="C37:C39"/>
    <mergeCell ref="D37:D39"/>
    <mergeCell ref="E37:E39"/>
    <mergeCell ref="F37:F39"/>
    <mergeCell ref="G37:G39"/>
    <mergeCell ref="O22:O24"/>
    <mergeCell ref="P22:P24"/>
    <mergeCell ref="Q22:Q24"/>
    <mergeCell ref="I22:I24"/>
    <mergeCell ref="J22:J24"/>
    <mergeCell ref="J19:J21"/>
    <mergeCell ref="K19:K21"/>
    <mergeCell ref="L19:L21"/>
    <mergeCell ref="M19:M21"/>
    <mergeCell ref="O19:O21"/>
    <mergeCell ref="P19:P21"/>
    <mergeCell ref="Q19:Q21"/>
    <mergeCell ref="J25:J27"/>
    <mergeCell ref="K25:K27"/>
    <mergeCell ref="L25:L27"/>
    <mergeCell ref="M25:M27"/>
    <mergeCell ref="O25:O27"/>
    <mergeCell ref="P25:P27"/>
    <mergeCell ref="Q25:Q27"/>
    <mergeCell ref="K22:K24"/>
    <mergeCell ref="L22:L24"/>
    <mergeCell ref="M22:M24"/>
    <mergeCell ref="L28:L30"/>
    <mergeCell ref="B19:B21"/>
    <mergeCell ref="A19:A21"/>
    <mergeCell ref="C19:C21"/>
    <mergeCell ref="D19:D21"/>
    <mergeCell ref="E19:E21"/>
    <mergeCell ref="F19:F21"/>
    <mergeCell ref="G19:G21"/>
    <mergeCell ref="H19:H21"/>
    <mergeCell ref="I19:I21"/>
    <mergeCell ref="Q16:Q18"/>
    <mergeCell ref="P16:P18"/>
    <mergeCell ref="O16:O18"/>
    <mergeCell ref="M16:M18"/>
    <mergeCell ref="L16:L18"/>
    <mergeCell ref="K16:K18"/>
    <mergeCell ref="J16:J18"/>
    <mergeCell ref="I16:I18"/>
    <mergeCell ref="H16:H18"/>
    <mergeCell ref="G16:G18"/>
    <mergeCell ref="F16:F18"/>
    <mergeCell ref="E16:E18"/>
    <mergeCell ref="D16:D18"/>
    <mergeCell ref="C16:C18"/>
    <mergeCell ref="K10:K12"/>
    <mergeCell ref="L10:L12"/>
    <mergeCell ref="I10:I12"/>
    <mergeCell ref="M10:M12"/>
    <mergeCell ref="O10:O12"/>
    <mergeCell ref="P10:P12"/>
    <mergeCell ref="Q10:Q12"/>
    <mergeCell ref="J10:J12"/>
    <mergeCell ref="A13:A15"/>
    <mergeCell ref="B13:B15"/>
    <mergeCell ref="C13:C15"/>
    <mergeCell ref="D13:D15"/>
    <mergeCell ref="E13:E15"/>
    <mergeCell ref="F13:F15"/>
    <mergeCell ref="G13:G15"/>
    <mergeCell ref="H13:H15"/>
    <mergeCell ref="I13:I15"/>
    <mergeCell ref="A10:A12"/>
    <mergeCell ref="G10:G12"/>
    <mergeCell ref="H10:H12"/>
    <mergeCell ref="Q7:Q9"/>
    <mergeCell ref="E7:E9"/>
    <mergeCell ref="K7:K9"/>
    <mergeCell ref="L7:L9"/>
    <mergeCell ref="M7:M9"/>
    <mergeCell ref="O7:O9"/>
    <mergeCell ref="P7:P9"/>
    <mergeCell ref="F7:F9"/>
    <mergeCell ref="G7:G9"/>
    <mergeCell ref="H7:H9"/>
    <mergeCell ref="I7:I9"/>
    <mergeCell ref="J7:J9"/>
    <mergeCell ref="A7:A9"/>
    <mergeCell ref="B7:B9"/>
    <mergeCell ref="C7:C9"/>
    <mergeCell ref="D7:D9"/>
    <mergeCell ref="B10:B12"/>
    <mergeCell ref="C10:C12"/>
    <mergeCell ref="D10:D12"/>
    <mergeCell ref="E10:E12"/>
    <mergeCell ref="F10:F12"/>
    <mergeCell ref="A1:AM2"/>
    <mergeCell ref="A4:J4"/>
    <mergeCell ref="K4:Q4"/>
    <mergeCell ref="R4:Z4"/>
    <mergeCell ref="AA4:AG4"/>
    <mergeCell ref="AH4:AM4"/>
    <mergeCell ref="R5:R6"/>
    <mergeCell ref="AF5:AF6"/>
    <mergeCell ref="AE5:AE6"/>
    <mergeCell ref="AA5:AA6"/>
    <mergeCell ref="S5:S6"/>
    <mergeCell ref="A5:A6"/>
    <mergeCell ref="I5:I6"/>
    <mergeCell ref="H5:H6"/>
    <mergeCell ref="G5:G6"/>
    <mergeCell ref="F5:F6"/>
    <mergeCell ref="U5:Z5"/>
    <mergeCell ref="AH5:AH6"/>
    <mergeCell ref="AM5:AM6"/>
    <mergeCell ref="AL5:AL6"/>
    <mergeCell ref="AK5:AK6"/>
    <mergeCell ref="AJ5:AJ6"/>
    <mergeCell ref="AI5:AI6"/>
    <mergeCell ref="AG5:AG6"/>
    <mergeCell ref="B5:B6"/>
    <mergeCell ref="C5:C6"/>
    <mergeCell ref="D5:D6"/>
    <mergeCell ref="AD5:AD6"/>
    <mergeCell ref="AB5:AB6"/>
    <mergeCell ref="AC5:AC6"/>
    <mergeCell ref="J5:J6"/>
    <mergeCell ref="K5:K6"/>
    <mergeCell ref="L5:L6"/>
    <mergeCell ref="O5:O6"/>
    <mergeCell ref="P5:P6"/>
    <mergeCell ref="E5:E6"/>
    <mergeCell ref="Q5:Q6"/>
    <mergeCell ref="M5:M6"/>
    <mergeCell ref="N5:N6"/>
    <mergeCell ref="T5:T6"/>
    <mergeCell ref="AH13:AH15"/>
    <mergeCell ref="AI13:AI15"/>
    <mergeCell ref="AJ13:AJ15"/>
    <mergeCell ref="AK13:AK15"/>
    <mergeCell ref="AL13:AL15"/>
    <mergeCell ref="A25:A27"/>
    <mergeCell ref="B25:B27"/>
    <mergeCell ref="C25:C27"/>
    <mergeCell ref="D25:D27"/>
    <mergeCell ref="E25:E27"/>
    <mergeCell ref="F25:F27"/>
    <mergeCell ref="G25:G27"/>
    <mergeCell ref="H25:H27"/>
    <mergeCell ref="I25:I27"/>
    <mergeCell ref="J13:J15"/>
    <mergeCell ref="K13:K15"/>
    <mergeCell ref="L13:L15"/>
    <mergeCell ref="M13:M15"/>
    <mergeCell ref="O13:O15"/>
    <mergeCell ref="P13:P15"/>
    <mergeCell ref="Q13:Q15"/>
    <mergeCell ref="A16:A18"/>
    <mergeCell ref="B16:B18"/>
  </mergeCells>
  <conditionalFormatting sqref="K7 AB7:AB51">
    <cfRule type="cellIs" dxfId="210" priority="3351" operator="equal">
      <formula>"Muy Alta"</formula>
    </cfRule>
    <cfRule type="cellIs" dxfId="209" priority="3352" operator="equal">
      <formula>"Alta"</formula>
    </cfRule>
    <cfRule type="cellIs" dxfId="208" priority="3353" operator="equal">
      <formula>"Media"</formula>
    </cfRule>
    <cfRule type="cellIs" dxfId="207" priority="3354" operator="equal">
      <formula>"Baja"</formula>
    </cfRule>
    <cfRule type="cellIs" dxfId="206" priority="3355" operator="equal">
      <formula>"Muy Baja"</formula>
    </cfRule>
  </conditionalFormatting>
  <conditionalFormatting sqref="K10">
    <cfRule type="cellIs" dxfId="205" priority="1840" operator="equal">
      <formula>"Muy Alta"</formula>
    </cfRule>
    <cfRule type="cellIs" dxfId="204" priority="1841" operator="equal">
      <formula>"Alta"</formula>
    </cfRule>
    <cfRule type="cellIs" dxfId="203" priority="1842" operator="equal">
      <formula>"Media"</formula>
    </cfRule>
    <cfRule type="cellIs" dxfId="202" priority="1843" operator="equal">
      <formula>"Baja"</formula>
    </cfRule>
    <cfRule type="cellIs" dxfId="201" priority="1844" operator="equal">
      <formula>"Muy Baja"</formula>
    </cfRule>
  </conditionalFormatting>
  <conditionalFormatting sqref="K13">
    <cfRule type="cellIs" dxfId="200" priority="1810" operator="equal">
      <formula>"Muy Alta"</formula>
    </cfRule>
    <cfRule type="cellIs" dxfId="199" priority="1811" operator="equal">
      <formula>"Alta"</formula>
    </cfRule>
    <cfRule type="cellIs" dxfId="198" priority="1812" operator="equal">
      <formula>"Media"</formula>
    </cfRule>
    <cfRule type="cellIs" dxfId="197" priority="1813" operator="equal">
      <formula>"Baja"</formula>
    </cfRule>
    <cfRule type="cellIs" dxfId="196" priority="1814" operator="equal">
      <formula>"Muy Baja"</formula>
    </cfRule>
  </conditionalFormatting>
  <conditionalFormatting sqref="K16">
    <cfRule type="cellIs" dxfId="195" priority="1750" operator="equal">
      <formula>"Muy Alta"</formula>
    </cfRule>
    <cfRule type="cellIs" dxfId="194" priority="1751" operator="equal">
      <formula>"Alta"</formula>
    </cfRule>
    <cfRule type="cellIs" dxfId="193" priority="1752" operator="equal">
      <formula>"Media"</formula>
    </cfRule>
    <cfRule type="cellIs" dxfId="192" priority="1753" operator="equal">
      <formula>"Baja"</formula>
    </cfRule>
    <cfRule type="cellIs" dxfId="191" priority="1754" operator="equal">
      <formula>"Muy Baja"</formula>
    </cfRule>
  </conditionalFormatting>
  <conditionalFormatting sqref="K19">
    <cfRule type="cellIs" dxfId="190" priority="1675" operator="equal">
      <formula>"Muy Alta"</formula>
    </cfRule>
    <cfRule type="cellIs" dxfId="189" priority="1676" operator="equal">
      <formula>"Alta"</formula>
    </cfRule>
    <cfRule type="cellIs" dxfId="188" priority="1677" operator="equal">
      <formula>"Media"</formula>
    </cfRule>
    <cfRule type="cellIs" dxfId="187" priority="1678" operator="equal">
      <formula>"Baja"</formula>
    </cfRule>
    <cfRule type="cellIs" dxfId="186" priority="1679" operator="equal">
      <formula>"Muy Baja"</formula>
    </cfRule>
  </conditionalFormatting>
  <conditionalFormatting sqref="K22">
    <cfRule type="cellIs" dxfId="185" priority="1615" operator="equal">
      <formula>"Muy Alta"</formula>
    </cfRule>
    <cfRule type="cellIs" dxfId="184" priority="1616" operator="equal">
      <formula>"Alta"</formula>
    </cfRule>
    <cfRule type="cellIs" dxfId="183" priority="1617" operator="equal">
      <formula>"Media"</formula>
    </cfRule>
    <cfRule type="cellIs" dxfId="182" priority="1618" operator="equal">
      <formula>"Baja"</formula>
    </cfRule>
    <cfRule type="cellIs" dxfId="181" priority="1619" operator="equal">
      <formula>"Muy Baja"</formula>
    </cfRule>
  </conditionalFormatting>
  <conditionalFormatting sqref="K25">
    <cfRule type="cellIs" dxfId="180" priority="53" operator="equal">
      <formula>"Muy Alta"</formula>
    </cfRule>
    <cfRule type="cellIs" dxfId="179" priority="54" operator="equal">
      <formula>"Alta"</formula>
    </cfRule>
    <cfRule type="cellIs" dxfId="178" priority="55" operator="equal">
      <formula>"Media"</formula>
    </cfRule>
    <cfRule type="cellIs" dxfId="177" priority="56" operator="equal">
      <formula>"Baja"</formula>
    </cfRule>
    <cfRule type="cellIs" dxfId="176" priority="57" operator="equal">
      <formula>"Muy Baja"</formula>
    </cfRule>
  </conditionalFormatting>
  <conditionalFormatting sqref="K28">
    <cfRule type="cellIs" dxfId="175" priority="1570" operator="equal">
      <formula>"Muy Alta"</formula>
    </cfRule>
    <cfRule type="cellIs" dxfId="174" priority="1571" operator="equal">
      <formula>"Alta"</formula>
    </cfRule>
    <cfRule type="cellIs" dxfId="173" priority="1572" operator="equal">
      <formula>"Media"</formula>
    </cfRule>
    <cfRule type="cellIs" dxfId="172" priority="1573" operator="equal">
      <formula>"Baja"</formula>
    </cfRule>
    <cfRule type="cellIs" dxfId="171" priority="1574" operator="equal">
      <formula>"Muy Baja"</formula>
    </cfRule>
  </conditionalFormatting>
  <conditionalFormatting sqref="K31">
    <cfRule type="cellIs" dxfId="170" priority="1525" operator="equal">
      <formula>"Muy Alta"</formula>
    </cfRule>
    <cfRule type="cellIs" dxfId="169" priority="1526" operator="equal">
      <formula>"Alta"</formula>
    </cfRule>
    <cfRule type="cellIs" dxfId="168" priority="1527" operator="equal">
      <formula>"Media"</formula>
    </cfRule>
    <cfRule type="cellIs" dxfId="167" priority="1528" operator="equal">
      <formula>"Baja"</formula>
    </cfRule>
    <cfRule type="cellIs" dxfId="166" priority="1529" operator="equal">
      <formula>"Muy Baja"</formula>
    </cfRule>
  </conditionalFormatting>
  <conditionalFormatting sqref="K34">
    <cfRule type="cellIs" dxfId="165" priority="1510" operator="equal">
      <formula>"Muy Alta"</formula>
    </cfRule>
    <cfRule type="cellIs" dxfId="164" priority="1511" operator="equal">
      <formula>"Alta"</formula>
    </cfRule>
    <cfRule type="cellIs" dxfId="163" priority="1512" operator="equal">
      <formula>"Media"</formula>
    </cfRule>
    <cfRule type="cellIs" dxfId="162" priority="1513" operator="equal">
      <formula>"Baja"</formula>
    </cfRule>
    <cfRule type="cellIs" dxfId="161" priority="1514" operator="equal">
      <formula>"Muy Baja"</formula>
    </cfRule>
  </conditionalFormatting>
  <conditionalFormatting sqref="K37">
    <cfRule type="cellIs" dxfId="160" priority="1177" operator="equal">
      <formula>"Muy Alta"</formula>
    </cfRule>
    <cfRule type="cellIs" dxfId="159" priority="1178" operator="equal">
      <formula>"Alta"</formula>
    </cfRule>
    <cfRule type="cellIs" dxfId="158" priority="1179" operator="equal">
      <formula>"Media"</formula>
    </cfRule>
    <cfRule type="cellIs" dxfId="157" priority="1180" operator="equal">
      <formula>"Baja"</formula>
    </cfRule>
    <cfRule type="cellIs" dxfId="156" priority="1181" operator="equal">
      <formula>"Muy Baja"</formula>
    </cfRule>
  </conditionalFormatting>
  <conditionalFormatting sqref="K40">
    <cfRule type="cellIs" dxfId="155" priority="991" operator="equal">
      <formula>"Muy Alta"</formula>
    </cfRule>
    <cfRule type="cellIs" dxfId="154" priority="992" operator="equal">
      <formula>"Alta"</formula>
    </cfRule>
    <cfRule type="cellIs" dxfId="153" priority="993" operator="equal">
      <formula>"Media"</formula>
    </cfRule>
    <cfRule type="cellIs" dxfId="152" priority="994" operator="equal">
      <formula>"Baja"</formula>
    </cfRule>
    <cfRule type="cellIs" dxfId="151" priority="995" operator="equal">
      <formula>"Muy Baja"</formula>
    </cfRule>
  </conditionalFormatting>
  <conditionalFormatting sqref="K43">
    <cfRule type="cellIs" dxfId="150" priority="847" operator="equal">
      <formula>"Muy Alta"</formula>
    </cfRule>
    <cfRule type="cellIs" dxfId="149" priority="848" operator="equal">
      <formula>"Alta"</formula>
    </cfRule>
    <cfRule type="cellIs" dxfId="148" priority="849" operator="equal">
      <formula>"Media"</formula>
    </cfRule>
    <cfRule type="cellIs" dxfId="147" priority="850" operator="equal">
      <formula>"Baja"</formula>
    </cfRule>
    <cfRule type="cellIs" dxfId="146" priority="851" operator="equal">
      <formula>"Muy Baja"</formula>
    </cfRule>
  </conditionalFormatting>
  <conditionalFormatting sqref="K46">
    <cfRule type="cellIs" dxfId="145" priority="703" operator="equal">
      <formula>"Muy Alta"</formula>
    </cfRule>
    <cfRule type="cellIs" dxfId="144" priority="704" operator="equal">
      <formula>"Alta"</formula>
    </cfRule>
    <cfRule type="cellIs" dxfId="143" priority="705" operator="equal">
      <formula>"Media"</formula>
    </cfRule>
    <cfRule type="cellIs" dxfId="142" priority="706" operator="equal">
      <formula>"Baja"</formula>
    </cfRule>
    <cfRule type="cellIs" dxfId="141" priority="707" operator="equal">
      <formula>"Muy Baja"</formula>
    </cfRule>
  </conditionalFormatting>
  <conditionalFormatting sqref="K49">
    <cfRule type="cellIs" dxfId="140" priority="415" operator="equal">
      <formula>"Muy Alta"</formula>
    </cfRule>
    <cfRule type="cellIs" dxfId="139" priority="416" operator="equal">
      <formula>"Alta"</formula>
    </cfRule>
    <cfRule type="cellIs" dxfId="138" priority="417" operator="equal">
      <formula>"Media"</formula>
    </cfRule>
    <cfRule type="cellIs" dxfId="137" priority="418" operator="equal">
      <formula>"Baja"</formula>
    </cfRule>
    <cfRule type="cellIs" dxfId="136" priority="419" operator="equal">
      <formula>"Muy Baja"</formula>
    </cfRule>
  </conditionalFormatting>
  <conditionalFormatting sqref="N7:N51">
    <cfRule type="containsText" dxfId="135" priority="43" operator="containsText" text="❌">
      <formula>NOT(ISERROR(SEARCH("❌",N7)))</formula>
    </cfRule>
  </conditionalFormatting>
  <conditionalFormatting sqref="O7 AD7:AD51">
    <cfRule type="cellIs" dxfId="134" priority="329" operator="equal">
      <formula>"Catastrófico"</formula>
    </cfRule>
    <cfRule type="cellIs" dxfId="133" priority="330" operator="equal">
      <formula>"Mayor"</formula>
    </cfRule>
    <cfRule type="cellIs" dxfId="132" priority="331" operator="equal">
      <formula>"Moderado"</formula>
    </cfRule>
    <cfRule type="cellIs" dxfId="131" priority="332" operator="equal">
      <formula>"Menor"</formula>
    </cfRule>
    <cfRule type="cellIs" dxfId="130" priority="333" operator="equal">
      <formula>"Leve"</formula>
    </cfRule>
  </conditionalFormatting>
  <conditionalFormatting sqref="O10">
    <cfRule type="cellIs" dxfId="129" priority="1835" operator="equal">
      <formula>"Catastrófico"</formula>
    </cfRule>
    <cfRule type="cellIs" dxfId="128" priority="1836" operator="equal">
      <formula>"Mayor"</formula>
    </cfRule>
    <cfRule type="cellIs" dxfId="127" priority="1837" operator="equal">
      <formula>"Moderado"</formula>
    </cfRule>
    <cfRule type="cellIs" dxfId="126" priority="1838" operator="equal">
      <formula>"Menor"</formula>
    </cfRule>
    <cfRule type="cellIs" dxfId="125" priority="1839" operator="equal">
      <formula>"Leve"</formula>
    </cfRule>
  </conditionalFormatting>
  <conditionalFormatting sqref="O13">
    <cfRule type="cellIs" dxfId="124" priority="1805" operator="equal">
      <formula>"Catastrófico"</formula>
    </cfRule>
    <cfRule type="cellIs" dxfId="123" priority="1806" operator="equal">
      <formula>"Mayor"</formula>
    </cfRule>
    <cfRule type="cellIs" dxfId="122" priority="1807" operator="equal">
      <formula>"Moderado"</formula>
    </cfRule>
    <cfRule type="cellIs" dxfId="121" priority="1808" operator="equal">
      <formula>"Menor"</formula>
    </cfRule>
    <cfRule type="cellIs" dxfId="120" priority="1809" operator="equal">
      <formula>"Leve"</formula>
    </cfRule>
  </conditionalFormatting>
  <conditionalFormatting sqref="O16">
    <cfRule type="cellIs" dxfId="119" priority="1745" operator="equal">
      <formula>"Catastrófico"</formula>
    </cfRule>
    <cfRule type="cellIs" dxfId="118" priority="1746" operator="equal">
      <formula>"Mayor"</formula>
    </cfRule>
    <cfRule type="cellIs" dxfId="117" priority="1747" operator="equal">
      <formula>"Moderado"</formula>
    </cfRule>
    <cfRule type="cellIs" dxfId="116" priority="1748" operator="equal">
      <formula>"Menor"</formula>
    </cfRule>
    <cfRule type="cellIs" dxfId="115" priority="1749" operator="equal">
      <formula>"Leve"</formula>
    </cfRule>
  </conditionalFormatting>
  <conditionalFormatting sqref="O19">
    <cfRule type="cellIs" dxfId="114" priority="1670" operator="equal">
      <formula>"Catastrófico"</formula>
    </cfRule>
    <cfRule type="cellIs" dxfId="113" priority="1671" operator="equal">
      <formula>"Mayor"</formula>
    </cfRule>
    <cfRule type="cellIs" dxfId="112" priority="1672" operator="equal">
      <formula>"Moderado"</formula>
    </cfRule>
    <cfRule type="cellIs" dxfId="111" priority="1673" operator="equal">
      <formula>"Menor"</formula>
    </cfRule>
    <cfRule type="cellIs" dxfId="110" priority="1674" operator="equal">
      <formula>"Leve"</formula>
    </cfRule>
  </conditionalFormatting>
  <conditionalFormatting sqref="O22">
    <cfRule type="cellIs" dxfId="109" priority="1610" operator="equal">
      <formula>"Catastrófico"</formula>
    </cfRule>
    <cfRule type="cellIs" dxfId="108" priority="1611" operator="equal">
      <formula>"Mayor"</formula>
    </cfRule>
    <cfRule type="cellIs" dxfId="107" priority="1612" operator="equal">
      <formula>"Moderado"</formula>
    </cfRule>
    <cfRule type="cellIs" dxfId="106" priority="1613" operator="equal">
      <formula>"Menor"</formula>
    </cfRule>
    <cfRule type="cellIs" dxfId="105" priority="1614" operator="equal">
      <formula>"Leve"</formula>
    </cfRule>
  </conditionalFormatting>
  <conditionalFormatting sqref="O25">
    <cfRule type="cellIs" dxfId="104" priority="48" operator="equal">
      <formula>"Catastrófico"</formula>
    </cfRule>
    <cfRule type="cellIs" dxfId="103" priority="49" operator="equal">
      <formula>"Mayor"</formula>
    </cfRule>
    <cfRule type="cellIs" dxfId="102" priority="50" operator="equal">
      <formula>"Moderado"</formula>
    </cfRule>
    <cfRule type="cellIs" dxfId="101" priority="51" operator="equal">
      <formula>"Menor"</formula>
    </cfRule>
    <cfRule type="cellIs" dxfId="100" priority="52" operator="equal">
      <formula>"Leve"</formula>
    </cfRule>
  </conditionalFormatting>
  <conditionalFormatting sqref="O28">
    <cfRule type="cellIs" dxfId="99" priority="1565" operator="equal">
      <formula>"Catastrófico"</formula>
    </cfRule>
    <cfRule type="cellIs" dxfId="98" priority="1566" operator="equal">
      <formula>"Mayor"</formula>
    </cfRule>
    <cfRule type="cellIs" dxfId="97" priority="1567" operator="equal">
      <formula>"Moderado"</formula>
    </cfRule>
    <cfRule type="cellIs" dxfId="96" priority="1568" operator="equal">
      <formula>"Menor"</formula>
    </cfRule>
    <cfRule type="cellIs" dxfId="95" priority="1569" operator="equal">
      <formula>"Leve"</formula>
    </cfRule>
  </conditionalFormatting>
  <conditionalFormatting sqref="O31">
    <cfRule type="cellIs" dxfId="94" priority="1520" operator="equal">
      <formula>"Catastrófico"</formula>
    </cfRule>
    <cfRule type="cellIs" dxfId="93" priority="1521" operator="equal">
      <formula>"Mayor"</formula>
    </cfRule>
    <cfRule type="cellIs" dxfId="92" priority="1522" operator="equal">
      <formula>"Moderado"</formula>
    </cfRule>
    <cfRule type="cellIs" dxfId="91" priority="1523" operator="equal">
      <formula>"Menor"</formula>
    </cfRule>
    <cfRule type="cellIs" dxfId="90" priority="1524" operator="equal">
      <formula>"Leve"</formula>
    </cfRule>
  </conditionalFormatting>
  <conditionalFormatting sqref="O34">
    <cfRule type="cellIs" dxfId="89" priority="1505" operator="equal">
      <formula>"Catastrófico"</formula>
    </cfRule>
    <cfRule type="cellIs" dxfId="88" priority="1506" operator="equal">
      <formula>"Mayor"</formula>
    </cfRule>
    <cfRule type="cellIs" dxfId="87" priority="1507" operator="equal">
      <formula>"Moderado"</formula>
    </cfRule>
    <cfRule type="cellIs" dxfId="86" priority="1508" operator="equal">
      <formula>"Menor"</formula>
    </cfRule>
    <cfRule type="cellIs" dxfId="85" priority="1509" operator="equal">
      <formula>"Leve"</formula>
    </cfRule>
  </conditionalFormatting>
  <conditionalFormatting sqref="O37">
    <cfRule type="cellIs" dxfId="84" priority="1172" operator="equal">
      <formula>"Catastrófico"</formula>
    </cfRule>
    <cfRule type="cellIs" dxfId="83" priority="1173" operator="equal">
      <formula>"Mayor"</formula>
    </cfRule>
    <cfRule type="cellIs" dxfId="82" priority="1174" operator="equal">
      <formula>"Moderado"</formula>
    </cfRule>
    <cfRule type="cellIs" dxfId="81" priority="1175" operator="equal">
      <formula>"Menor"</formula>
    </cfRule>
    <cfRule type="cellIs" dxfId="80" priority="1176" operator="equal">
      <formula>"Leve"</formula>
    </cfRule>
  </conditionalFormatting>
  <conditionalFormatting sqref="O40">
    <cfRule type="cellIs" dxfId="79" priority="986" operator="equal">
      <formula>"Catastrófico"</formula>
    </cfRule>
    <cfRule type="cellIs" dxfId="78" priority="987" operator="equal">
      <formula>"Mayor"</formula>
    </cfRule>
    <cfRule type="cellIs" dxfId="77" priority="988" operator="equal">
      <formula>"Moderado"</formula>
    </cfRule>
    <cfRule type="cellIs" dxfId="76" priority="989" operator="equal">
      <formula>"Menor"</formula>
    </cfRule>
    <cfRule type="cellIs" dxfId="75" priority="990" operator="equal">
      <formula>"Leve"</formula>
    </cfRule>
  </conditionalFormatting>
  <conditionalFormatting sqref="O43">
    <cfRule type="cellIs" dxfId="74" priority="842" operator="equal">
      <formula>"Catastrófico"</formula>
    </cfRule>
    <cfRule type="cellIs" dxfId="73" priority="843" operator="equal">
      <formula>"Mayor"</formula>
    </cfRule>
    <cfRule type="cellIs" dxfId="72" priority="844" operator="equal">
      <formula>"Moderado"</formula>
    </cfRule>
    <cfRule type="cellIs" dxfId="71" priority="845" operator="equal">
      <formula>"Menor"</formula>
    </cfRule>
    <cfRule type="cellIs" dxfId="70" priority="846" operator="equal">
      <formula>"Leve"</formula>
    </cfRule>
  </conditionalFormatting>
  <conditionalFormatting sqref="O46">
    <cfRule type="cellIs" dxfId="69" priority="698" operator="equal">
      <formula>"Catastrófico"</formula>
    </cfRule>
    <cfRule type="cellIs" dxfId="68" priority="699" operator="equal">
      <formula>"Mayor"</formula>
    </cfRule>
    <cfRule type="cellIs" dxfId="67" priority="700" operator="equal">
      <formula>"Moderado"</formula>
    </cfRule>
    <cfRule type="cellIs" dxfId="66" priority="701" operator="equal">
      <formula>"Menor"</formula>
    </cfRule>
    <cfRule type="cellIs" dxfId="65" priority="702" operator="equal">
      <formula>"Leve"</formula>
    </cfRule>
  </conditionalFormatting>
  <conditionalFormatting sqref="O49">
    <cfRule type="cellIs" dxfId="64" priority="410" operator="equal">
      <formula>"Catastrófico"</formula>
    </cfRule>
    <cfRule type="cellIs" dxfId="63" priority="411" operator="equal">
      <formula>"Mayor"</formula>
    </cfRule>
    <cfRule type="cellIs" dxfId="62" priority="412" operator="equal">
      <formula>"Moderado"</formula>
    </cfRule>
    <cfRule type="cellIs" dxfId="61" priority="413" operator="equal">
      <formula>"Menor"</formula>
    </cfRule>
    <cfRule type="cellIs" dxfId="60" priority="414" operator="equal">
      <formula>"Leve"</formula>
    </cfRule>
  </conditionalFormatting>
  <conditionalFormatting sqref="Q7 AF7:AF51">
    <cfRule type="cellIs" dxfId="59" priority="3342" operator="equal">
      <formula>"Extremo"</formula>
    </cfRule>
    <cfRule type="cellIs" dxfId="58" priority="3343" operator="equal">
      <formula>"Alto"</formula>
    </cfRule>
    <cfRule type="cellIs" dxfId="57" priority="3344" operator="equal">
      <formula>"Moderado"</formula>
    </cfRule>
    <cfRule type="cellIs" dxfId="56" priority="3345" operator="equal">
      <formula>"Bajo"</formula>
    </cfRule>
  </conditionalFormatting>
  <conditionalFormatting sqref="Q10">
    <cfRule type="cellIs" dxfId="55" priority="1831" operator="equal">
      <formula>"Extremo"</formula>
    </cfRule>
    <cfRule type="cellIs" dxfId="54" priority="1832" operator="equal">
      <formula>"Alto"</formula>
    </cfRule>
    <cfRule type="cellIs" dxfId="53" priority="1833" operator="equal">
      <formula>"Moderado"</formula>
    </cfRule>
    <cfRule type="cellIs" dxfId="52" priority="1834" operator="equal">
      <formula>"Bajo"</formula>
    </cfRule>
  </conditionalFormatting>
  <conditionalFormatting sqref="Q13">
    <cfRule type="cellIs" dxfId="51" priority="1801" operator="equal">
      <formula>"Extremo"</formula>
    </cfRule>
    <cfRule type="cellIs" dxfId="50" priority="1802" operator="equal">
      <formula>"Alto"</formula>
    </cfRule>
    <cfRule type="cellIs" dxfId="49" priority="1803" operator="equal">
      <formula>"Moderado"</formula>
    </cfRule>
    <cfRule type="cellIs" dxfId="48" priority="1804" operator="equal">
      <formula>"Bajo"</formula>
    </cfRule>
  </conditionalFormatting>
  <conditionalFormatting sqref="Q16">
    <cfRule type="cellIs" dxfId="47" priority="1741" operator="equal">
      <formula>"Extremo"</formula>
    </cfRule>
    <cfRule type="cellIs" dxfId="46" priority="1742" operator="equal">
      <formula>"Alto"</formula>
    </cfRule>
    <cfRule type="cellIs" dxfId="45" priority="1743" operator="equal">
      <formula>"Moderado"</formula>
    </cfRule>
    <cfRule type="cellIs" dxfId="44" priority="1744" operator="equal">
      <formula>"Bajo"</formula>
    </cfRule>
  </conditionalFormatting>
  <conditionalFormatting sqref="Q19">
    <cfRule type="cellIs" dxfId="43" priority="1666" operator="equal">
      <formula>"Extremo"</formula>
    </cfRule>
    <cfRule type="cellIs" dxfId="42" priority="1667" operator="equal">
      <formula>"Alto"</formula>
    </cfRule>
    <cfRule type="cellIs" dxfId="41" priority="1668" operator="equal">
      <formula>"Moderado"</formula>
    </cfRule>
    <cfRule type="cellIs" dxfId="40" priority="1669" operator="equal">
      <formula>"Bajo"</formula>
    </cfRule>
  </conditionalFormatting>
  <conditionalFormatting sqref="Q22">
    <cfRule type="cellIs" dxfId="39" priority="1606" operator="equal">
      <formula>"Extremo"</formula>
    </cfRule>
    <cfRule type="cellIs" dxfId="38" priority="1607" operator="equal">
      <formula>"Alto"</formula>
    </cfRule>
    <cfRule type="cellIs" dxfId="37" priority="1608" operator="equal">
      <formula>"Moderado"</formula>
    </cfRule>
    <cfRule type="cellIs" dxfId="36" priority="1609" operator="equal">
      <formula>"Bajo"</formula>
    </cfRule>
  </conditionalFormatting>
  <conditionalFormatting sqref="Q25">
    <cfRule type="cellIs" dxfId="35" priority="44" operator="equal">
      <formula>"Extremo"</formula>
    </cfRule>
    <cfRule type="cellIs" dxfId="34" priority="45" operator="equal">
      <formula>"Alto"</formula>
    </cfRule>
    <cfRule type="cellIs" dxfId="33" priority="46" operator="equal">
      <formula>"Moderado"</formula>
    </cfRule>
    <cfRule type="cellIs" dxfId="32" priority="47" operator="equal">
      <formula>"Bajo"</formula>
    </cfRule>
  </conditionalFormatting>
  <conditionalFormatting sqref="Q28">
    <cfRule type="cellIs" dxfId="31" priority="1561" operator="equal">
      <formula>"Extremo"</formula>
    </cfRule>
    <cfRule type="cellIs" dxfId="30" priority="1562" operator="equal">
      <formula>"Alto"</formula>
    </cfRule>
    <cfRule type="cellIs" dxfId="29" priority="1563" operator="equal">
      <formula>"Moderado"</formula>
    </cfRule>
    <cfRule type="cellIs" dxfId="28" priority="1564" operator="equal">
      <formula>"Bajo"</formula>
    </cfRule>
  </conditionalFormatting>
  <conditionalFormatting sqref="Q31">
    <cfRule type="cellIs" dxfId="27" priority="1516" operator="equal">
      <formula>"Extremo"</formula>
    </cfRule>
    <cfRule type="cellIs" dxfId="26" priority="1517" operator="equal">
      <formula>"Alto"</formula>
    </cfRule>
    <cfRule type="cellIs" dxfId="25" priority="1518" operator="equal">
      <formula>"Moderado"</formula>
    </cfRule>
    <cfRule type="cellIs" dxfId="24" priority="1519" operator="equal">
      <formula>"Bajo"</formula>
    </cfRule>
  </conditionalFormatting>
  <conditionalFormatting sqref="Q34">
    <cfRule type="cellIs" dxfId="23" priority="1501" operator="equal">
      <formula>"Extremo"</formula>
    </cfRule>
    <cfRule type="cellIs" dxfId="22" priority="1502" operator="equal">
      <formula>"Alto"</formula>
    </cfRule>
    <cfRule type="cellIs" dxfId="21" priority="1503" operator="equal">
      <formula>"Moderado"</formula>
    </cfRule>
    <cfRule type="cellIs" dxfId="20" priority="1504" operator="equal">
      <formula>"Bajo"</formula>
    </cfRule>
  </conditionalFormatting>
  <conditionalFormatting sqref="Q37">
    <cfRule type="cellIs" dxfId="19" priority="1168" operator="equal">
      <formula>"Extremo"</formula>
    </cfRule>
    <cfRule type="cellIs" dxfId="18" priority="1169" operator="equal">
      <formula>"Alto"</formula>
    </cfRule>
    <cfRule type="cellIs" dxfId="17" priority="1170" operator="equal">
      <formula>"Moderado"</formula>
    </cfRule>
    <cfRule type="cellIs" dxfId="16" priority="1171" operator="equal">
      <formula>"Bajo"</formula>
    </cfRule>
  </conditionalFormatting>
  <conditionalFormatting sqref="Q40">
    <cfRule type="cellIs" dxfId="15" priority="982" operator="equal">
      <formula>"Extremo"</formula>
    </cfRule>
    <cfRule type="cellIs" dxfId="14" priority="983" operator="equal">
      <formula>"Alto"</formula>
    </cfRule>
    <cfRule type="cellIs" dxfId="13" priority="984" operator="equal">
      <formula>"Moderado"</formula>
    </cfRule>
    <cfRule type="cellIs" dxfId="12" priority="985" operator="equal">
      <formula>"Bajo"</formula>
    </cfRule>
  </conditionalFormatting>
  <conditionalFormatting sqref="Q43">
    <cfRule type="cellIs" dxfId="11" priority="838" operator="equal">
      <formula>"Extremo"</formula>
    </cfRule>
    <cfRule type="cellIs" dxfId="10" priority="839" operator="equal">
      <formula>"Alto"</formula>
    </cfRule>
    <cfRule type="cellIs" dxfId="9" priority="840" operator="equal">
      <formula>"Moderado"</formula>
    </cfRule>
    <cfRule type="cellIs" dxfId="8" priority="841" operator="equal">
      <formula>"Bajo"</formula>
    </cfRule>
  </conditionalFormatting>
  <conditionalFormatting sqref="Q46">
    <cfRule type="cellIs" dxfId="7" priority="694" operator="equal">
      <formula>"Extremo"</formula>
    </cfRule>
    <cfRule type="cellIs" dxfId="6" priority="695" operator="equal">
      <formula>"Alto"</formula>
    </cfRule>
    <cfRule type="cellIs" dxfId="5" priority="696" operator="equal">
      <formula>"Moderado"</formula>
    </cfRule>
    <cfRule type="cellIs" dxfId="4" priority="697" operator="equal">
      <formula>"Bajo"</formula>
    </cfRule>
  </conditionalFormatting>
  <conditionalFormatting sqref="Q49">
    <cfRule type="cellIs" dxfId="3" priority="406" operator="equal">
      <formula>"Extremo"</formula>
    </cfRule>
    <cfRule type="cellIs" dxfId="2" priority="407" operator="equal">
      <formula>"Alto"</formula>
    </cfRule>
    <cfRule type="cellIs" dxfId="1" priority="408" operator="equal">
      <formula>"Moderado"</formula>
    </cfRule>
    <cfRule type="cellIs" dxfId="0" priority="409" operator="equal">
      <formula>"Bajo"</formula>
    </cfRule>
  </conditionalFormatting>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2">
        <x14:dataValidation type="list" allowBlank="1" showInputMessage="1" showErrorMessage="1">
          <x14:formula1>
            <xm:f>'Opciones Tratamiento'!$B$13:$B$19</xm:f>
          </x14:formula1>
          <xm:sqref>I7 I10 I13 I16 I19 I22 I28 I31 I34 I46 I37 I40 I43 I49 I25</xm:sqref>
        </x14:dataValidation>
        <x14:dataValidation type="list" allowBlank="1" showInputMessage="1" showErrorMessage="1">
          <x14:formula1>
            <xm:f>'Opciones Tratamiento'!$E$2:$E$4</xm:f>
          </x14:formula1>
          <xm:sqref>E7 E10 E13 E16 E19 E22 E28 E31 E34 E46 E37 E40 E43 E49 E25</xm:sqref>
        </x14:dataValidation>
        <x14:dataValidation type="list" allowBlank="1" showInputMessage="1" showErrorMessage="1">
          <x14:formula1>
            <xm:f>'Tabla Impacto'!$F$210:$F$221</xm:f>
          </x14:formula1>
          <xm:sqref>M7 M10 M13 M16 M19 M49 M22 M28 M31 M34 M46 M37 M40 M43 M25</xm:sqref>
        </x14:dataValidation>
        <x14:dataValidation type="list" allowBlank="1" showInputMessage="1" showErrorMessage="1">
          <x14:formula1>
            <xm:f>'Tabla Valoración controles'!$D$4:$D$6</xm:f>
          </x14:formula1>
          <xm:sqref>U7:U12 U16:U51</xm:sqref>
        </x14:dataValidation>
        <x14:dataValidation type="list" allowBlank="1" showInputMessage="1" showErrorMessage="1">
          <x14:formula1>
            <xm:f>'Tabla Valoración controles'!$D$7:$D$8</xm:f>
          </x14:formula1>
          <xm:sqref>V7:V12 V16:V51</xm:sqref>
        </x14:dataValidation>
        <x14:dataValidation type="list" allowBlank="1" showInputMessage="1" showErrorMessage="1">
          <x14:formula1>
            <xm:f>'Tabla Valoración controles'!$D$9:$D$10</xm:f>
          </x14:formula1>
          <xm:sqref>X7:X12 X16:X51</xm:sqref>
        </x14:dataValidation>
        <x14:dataValidation type="list" allowBlank="1" showInputMessage="1" showErrorMessage="1">
          <x14:formula1>
            <xm:f>'Tabla Valoración controles'!$D$11:$D$12</xm:f>
          </x14:formula1>
          <xm:sqref>Y7:Y12 Y16:Y51</xm:sqref>
        </x14:dataValidation>
        <x14:dataValidation type="list" allowBlank="1" showInputMessage="1" showErrorMessage="1">
          <x14:formula1>
            <xm:f>'Tabla Valoración controles'!$D$13:$D$14</xm:f>
          </x14:formula1>
          <xm:sqref>Z7:Z12 Z16:Z51</xm:sqref>
        </x14:dataValidation>
        <x14:dataValidation type="list" allowBlank="1" showInputMessage="1" showErrorMessage="1">
          <x14:formula1>
            <xm:f>'Opciones Tratamiento'!$B$2:$B$5</xm:f>
          </x14:formula1>
          <xm:sqref>AG7:AG12 AG16:AG51</xm:sqref>
        </x14:dataValidation>
        <x14:dataValidation type="list" allowBlank="1" showInputMessage="1" showErrorMessage="1">
          <x14:formula1>
            <xm:f>'C:\Users\epenaq\Downloads\[Mapa_riesgos_ERU_2023_V7_0.xlsx]Opciones Tratamiento'!#REF!</xm:f>
          </x14:formula1>
          <xm:sqref>AG13:AG15</xm:sqref>
        </x14:dataValidation>
        <x14:dataValidation type="list" allowBlank="1" showInputMessage="1" showErrorMessage="1">
          <x14:formula1>
            <xm:f>'C:\Users\epenaq\Downloads\[Mapa_riesgos_ERU_2023_V7_0.xlsx]Tabla Valoración controles'!#REF!</xm:f>
          </x14:formula1>
          <xm:sqref>U13:V15 X13:Z15</xm:sqref>
        </x14:dataValidation>
        <x14:dataValidation type="list" allowBlank="1" showInputMessage="1" showErrorMessage="1">
          <x14:formula1>
            <xm:f>'Opciones Tratamiento'!$B$9:$B$10</xm:f>
          </x14:formula1>
          <xm:sqref>AM7:AM51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O204"/>
  <sheetViews>
    <sheetView zoomScale="25" zoomScaleNormal="25" workbookViewId="0">
      <selection activeCell="J10" sqref="J10:AW85"/>
    </sheetView>
  </sheetViews>
  <sheetFormatPr baseColWidth="10" defaultRowHeight="14.5" x14ac:dyDescent="0.35"/>
  <cols>
    <col min="2" max="9" width="5.7265625" customWidth="1"/>
    <col min="10" max="59" width="8.7265625" customWidth="1"/>
    <col min="61" max="65" width="5.7265625" customWidth="1"/>
    <col min="66" max="66" width="20.7265625" customWidth="1"/>
  </cols>
  <sheetData>
    <row r="1" spans="1:119" x14ac:dyDescent="0.35">
      <c r="A1" s="40"/>
      <c r="B1" s="40"/>
      <c r="C1" s="40"/>
      <c r="D1" s="40"/>
      <c r="E1" s="40"/>
      <c r="F1" s="40"/>
      <c r="G1" s="40"/>
      <c r="H1" s="40"/>
      <c r="I1" s="40"/>
      <c r="J1" s="40"/>
      <c r="K1" s="40"/>
      <c r="L1" s="40"/>
      <c r="M1" s="40"/>
      <c r="N1" s="40"/>
      <c r="O1" s="40"/>
      <c r="P1" s="40"/>
      <c r="Q1" s="40"/>
      <c r="R1" s="40"/>
      <c r="S1" s="40"/>
      <c r="T1" s="40"/>
      <c r="U1" s="40"/>
      <c r="V1" s="40"/>
      <c r="W1" s="40"/>
      <c r="X1" s="40"/>
      <c r="Y1" s="40"/>
      <c r="Z1" s="40"/>
      <c r="AA1" s="40"/>
      <c r="AB1" s="40"/>
      <c r="AC1" s="40"/>
      <c r="AD1" s="40"/>
      <c r="AE1" s="40"/>
      <c r="AF1" s="40"/>
      <c r="AG1" s="40"/>
      <c r="AH1" s="40"/>
      <c r="AI1" s="40"/>
      <c r="AJ1" s="40"/>
      <c r="AK1" s="40"/>
      <c r="AL1" s="40"/>
      <c r="AM1" s="40"/>
      <c r="AN1" s="40"/>
      <c r="AO1" s="40"/>
      <c r="AP1" s="40"/>
      <c r="AQ1" s="40"/>
      <c r="AR1" s="40"/>
      <c r="AS1" s="40"/>
      <c r="AT1" s="40"/>
      <c r="AU1" s="40"/>
      <c r="AV1" s="40"/>
      <c r="AW1" s="40"/>
      <c r="AX1" s="40"/>
      <c r="AY1" s="40"/>
      <c r="AZ1" s="40"/>
      <c r="BA1" s="40"/>
      <c r="BB1" s="40"/>
      <c r="BC1" s="40"/>
      <c r="BD1" s="40"/>
      <c r="BE1" s="40"/>
      <c r="BF1" s="40"/>
      <c r="BG1" s="40"/>
      <c r="BH1" s="40"/>
      <c r="BI1" s="40"/>
      <c r="BJ1" s="40"/>
      <c r="BK1" s="40"/>
      <c r="BL1" s="40"/>
      <c r="BM1" s="40"/>
      <c r="BN1" s="40"/>
      <c r="BO1" s="40"/>
      <c r="BP1" s="40"/>
      <c r="BQ1" s="40"/>
      <c r="BR1" s="40"/>
      <c r="BS1" s="40"/>
      <c r="BT1" s="40"/>
      <c r="BU1" s="40"/>
      <c r="BV1" s="40"/>
      <c r="BW1" s="40"/>
      <c r="BX1" s="40"/>
      <c r="BY1" s="40"/>
      <c r="BZ1" s="40"/>
      <c r="CA1" s="40"/>
      <c r="CB1" s="40"/>
      <c r="CC1" s="40"/>
      <c r="CD1" s="40"/>
      <c r="CE1" s="40"/>
      <c r="CF1" s="40"/>
      <c r="CG1" s="40"/>
      <c r="CH1" s="40"/>
      <c r="CI1" s="40"/>
      <c r="CJ1" s="40"/>
      <c r="CK1" s="40"/>
      <c r="CL1" s="40"/>
      <c r="CM1" s="40"/>
      <c r="CN1" s="40"/>
      <c r="CO1" s="40"/>
      <c r="CP1" s="40"/>
      <c r="CQ1" s="40"/>
      <c r="CR1" s="40"/>
      <c r="CS1" s="40"/>
      <c r="CT1" s="40"/>
      <c r="CU1" s="40"/>
      <c r="CV1" s="40"/>
      <c r="CW1" s="40"/>
      <c r="CX1" s="40"/>
      <c r="CY1" s="40"/>
      <c r="CZ1" s="40"/>
      <c r="DA1" s="40"/>
      <c r="DB1" s="40"/>
      <c r="DC1" s="40"/>
      <c r="DD1" s="40"/>
      <c r="DE1" s="40"/>
      <c r="DF1" s="40"/>
      <c r="DG1" s="40"/>
      <c r="DH1" s="40"/>
      <c r="DI1" s="40"/>
      <c r="DJ1" s="40"/>
      <c r="DK1" s="40"/>
      <c r="DL1" s="40"/>
      <c r="DM1" s="40"/>
      <c r="DN1" s="40"/>
      <c r="DO1" s="40"/>
    </row>
    <row r="2" spans="1:119" ht="18" customHeight="1" x14ac:dyDescent="0.35">
      <c r="A2" s="40"/>
      <c r="B2" s="402" t="s">
        <v>135</v>
      </c>
      <c r="C2" s="402"/>
      <c r="D2" s="402"/>
      <c r="E2" s="402"/>
      <c r="F2" s="402"/>
      <c r="G2" s="402"/>
      <c r="H2" s="402"/>
      <c r="I2" s="402"/>
      <c r="J2" s="248" t="s">
        <v>2</v>
      </c>
      <c r="K2" s="248"/>
      <c r="L2" s="248"/>
      <c r="M2" s="248"/>
      <c r="N2" s="248"/>
      <c r="O2" s="248"/>
      <c r="P2" s="248"/>
      <c r="Q2" s="248"/>
      <c r="R2" s="248"/>
      <c r="S2" s="248"/>
      <c r="T2" s="248"/>
      <c r="U2" s="248"/>
      <c r="V2" s="248"/>
      <c r="W2" s="248"/>
      <c r="X2" s="248"/>
      <c r="Y2" s="248"/>
      <c r="Z2" s="248"/>
      <c r="AA2" s="248"/>
      <c r="AB2" s="248"/>
      <c r="AC2" s="248"/>
      <c r="AD2" s="248"/>
      <c r="AE2" s="248"/>
      <c r="AF2" s="248"/>
      <c r="AG2" s="248"/>
      <c r="AH2" s="248"/>
      <c r="AI2" s="248"/>
      <c r="AJ2" s="248"/>
      <c r="AK2" s="248"/>
      <c r="AL2" s="248"/>
      <c r="AM2" s="248"/>
      <c r="AN2" s="248"/>
      <c r="AO2" s="248"/>
      <c r="AP2" s="248"/>
      <c r="AQ2" s="248"/>
      <c r="AR2" s="248"/>
      <c r="AS2" s="248"/>
      <c r="AT2" s="248"/>
      <c r="AU2" s="248"/>
      <c r="AV2" s="248"/>
      <c r="AW2" s="248"/>
      <c r="AX2" s="248"/>
      <c r="AY2" s="248"/>
      <c r="AZ2" s="248"/>
      <c r="BA2" s="248"/>
      <c r="BB2" s="248"/>
      <c r="BC2" s="248"/>
      <c r="BD2" s="248"/>
      <c r="BE2" s="248"/>
      <c r="BF2" s="248"/>
      <c r="BG2" s="248"/>
      <c r="BH2" s="40"/>
      <c r="BI2" s="40"/>
      <c r="BJ2" s="40"/>
      <c r="BK2" s="40"/>
      <c r="BL2" s="40"/>
      <c r="BM2" s="40"/>
      <c r="BN2" s="40"/>
      <c r="BO2" s="40"/>
      <c r="BP2" s="40"/>
      <c r="BQ2" s="40"/>
      <c r="BR2" s="40"/>
      <c r="BS2" s="40"/>
      <c r="BT2" s="40"/>
      <c r="BU2" s="40"/>
      <c r="BV2" s="40"/>
      <c r="BW2" s="40"/>
      <c r="BX2" s="40"/>
      <c r="BY2" s="40"/>
      <c r="BZ2" s="40"/>
      <c r="CA2" s="40"/>
      <c r="CB2" s="40"/>
      <c r="CC2" s="40"/>
      <c r="CD2" s="40"/>
      <c r="CE2" s="40"/>
      <c r="CF2" s="40"/>
      <c r="CG2" s="40"/>
      <c r="CH2" s="40"/>
      <c r="CI2" s="40"/>
      <c r="CJ2" s="40"/>
      <c r="CK2" s="40"/>
      <c r="CL2" s="40"/>
      <c r="CM2" s="40"/>
      <c r="CN2" s="40"/>
      <c r="CO2" s="40"/>
      <c r="CP2" s="40"/>
      <c r="CQ2" s="40"/>
      <c r="CR2" s="40"/>
      <c r="CS2" s="40"/>
      <c r="CT2" s="40"/>
      <c r="CU2" s="40"/>
      <c r="CV2" s="40"/>
      <c r="CW2" s="40"/>
      <c r="CX2" s="40"/>
      <c r="CY2" s="40"/>
      <c r="CZ2" s="40"/>
      <c r="DA2" s="40"/>
      <c r="DB2" s="40"/>
      <c r="DC2" s="40"/>
      <c r="DD2" s="40"/>
      <c r="DE2" s="40"/>
      <c r="DF2" s="40"/>
      <c r="DG2" s="40"/>
      <c r="DH2" s="40"/>
      <c r="DI2" s="40"/>
      <c r="DJ2" s="40"/>
      <c r="DK2" s="40"/>
      <c r="DL2" s="40"/>
      <c r="DM2" s="40"/>
      <c r="DN2" s="40"/>
      <c r="DO2" s="40"/>
    </row>
    <row r="3" spans="1:119" ht="18.75" customHeight="1" x14ac:dyDescent="0.35">
      <c r="A3" s="40"/>
      <c r="B3" s="402"/>
      <c r="C3" s="402"/>
      <c r="D3" s="402"/>
      <c r="E3" s="402"/>
      <c r="F3" s="402"/>
      <c r="G3" s="402"/>
      <c r="H3" s="402"/>
      <c r="I3" s="402"/>
      <c r="J3" s="248"/>
      <c r="K3" s="248"/>
      <c r="L3" s="248"/>
      <c r="M3" s="248"/>
      <c r="N3" s="248"/>
      <c r="O3" s="248"/>
      <c r="P3" s="248"/>
      <c r="Q3" s="248"/>
      <c r="R3" s="248"/>
      <c r="S3" s="248"/>
      <c r="T3" s="248"/>
      <c r="U3" s="248"/>
      <c r="V3" s="248"/>
      <c r="W3" s="248"/>
      <c r="X3" s="248"/>
      <c r="Y3" s="248"/>
      <c r="Z3" s="248"/>
      <c r="AA3" s="248"/>
      <c r="AB3" s="248"/>
      <c r="AC3" s="248"/>
      <c r="AD3" s="248"/>
      <c r="AE3" s="248"/>
      <c r="AF3" s="248"/>
      <c r="AG3" s="248"/>
      <c r="AH3" s="248"/>
      <c r="AI3" s="248"/>
      <c r="AJ3" s="248"/>
      <c r="AK3" s="248"/>
      <c r="AL3" s="248"/>
      <c r="AM3" s="248"/>
      <c r="AN3" s="248"/>
      <c r="AO3" s="248"/>
      <c r="AP3" s="248"/>
      <c r="AQ3" s="248"/>
      <c r="AR3" s="248"/>
      <c r="AS3" s="248"/>
      <c r="AT3" s="248"/>
      <c r="AU3" s="248"/>
      <c r="AV3" s="248"/>
      <c r="AW3" s="248"/>
      <c r="AX3" s="248"/>
      <c r="AY3" s="248"/>
      <c r="AZ3" s="248"/>
      <c r="BA3" s="248"/>
      <c r="BB3" s="248"/>
      <c r="BC3" s="248"/>
      <c r="BD3" s="248"/>
      <c r="BE3" s="248"/>
      <c r="BF3" s="248"/>
      <c r="BG3" s="248"/>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row>
    <row r="4" spans="1:119" ht="15" customHeight="1" x14ac:dyDescent="0.35">
      <c r="A4" s="40"/>
      <c r="B4" s="402"/>
      <c r="C4" s="402"/>
      <c r="D4" s="402"/>
      <c r="E4" s="402"/>
      <c r="F4" s="402"/>
      <c r="G4" s="402"/>
      <c r="H4" s="402"/>
      <c r="I4" s="402"/>
      <c r="J4" s="248"/>
      <c r="K4" s="248"/>
      <c r="L4" s="248"/>
      <c r="M4" s="248"/>
      <c r="N4" s="248"/>
      <c r="O4" s="248"/>
      <c r="P4" s="248"/>
      <c r="Q4" s="248"/>
      <c r="R4" s="248"/>
      <c r="S4" s="248"/>
      <c r="T4" s="248"/>
      <c r="U4" s="248"/>
      <c r="V4" s="248"/>
      <c r="W4" s="248"/>
      <c r="X4" s="248"/>
      <c r="Y4" s="248"/>
      <c r="Z4" s="248"/>
      <c r="AA4" s="248"/>
      <c r="AB4" s="248"/>
      <c r="AC4" s="248"/>
      <c r="AD4" s="248"/>
      <c r="AE4" s="248"/>
      <c r="AF4" s="248"/>
      <c r="AG4" s="248"/>
      <c r="AH4" s="248"/>
      <c r="AI4" s="248"/>
      <c r="AJ4" s="248"/>
      <c r="AK4" s="248"/>
      <c r="AL4" s="248"/>
      <c r="AM4" s="248"/>
      <c r="AN4" s="248"/>
      <c r="AO4" s="248"/>
      <c r="AP4" s="248"/>
      <c r="AQ4" s="248"/>
      <c r="AR4" s="248"/>
      <c r="AS4" s="248"/>
      <c r="AT4" s="248"/>
      <c r="AU4" s="248"/>
      <c r="AV4" s="248"/>
      <c r="AW4" s="248"/>
      <c r="AX4" s="248"/>
      <c r="AY4" s="248"/>
      <c r="AZ4" s="248"/>
      <c r="BA4" s="248"/>
      <c r="BB4" s="248"/>
      <c r="BC4" s="248"/>
      <c r="BD4" s="248"/>
      <c r="BE4" s="248"/>
      <c r="BF4" s="248"/>
      <c r="BG4" s="248"/>
      <c r="BH4" s="40"/>
      <c r="BI4" s="40"/>
      <c r="BJ4" s="40"/>
      <c r="BK4" s="40"/>
      <c r="BL4" s="40"/>
      <c r="BM4" s="40"/>
      <c r="BN4" s="40"/>
      <c r="BO4" s="40"/>
      <c r="BP4" s="40"/>
      <c r="BQ4" s="40"/>
      <c r="BR4" s="40"/>
      <c r="BS4" s="40"/>
      <c r="BT4" s="40"/>
      <c r="BU4" s="40"/>
      <c r="BV4" s="40"/>
      <c r="BW4" s="40"/>
      <c r="BX4" s="40"/>
      <c r="BY4" s="40"/>
      <c r="BZ4" s="40"/>
      <c r="CA4" s="40"/>
      <c r="CB4" s="40"/>
      <c r="CC4" s="40"/>
      <c r="CD4" s="40"/>
      <c r="CE4" s="40"/>
      <c r="CF4" s="40"/>
      <c r="CG4" s="40"/>
      <c r="CH4" s="40"/>
      <c r="CI4" s="40"/>
      <c r="CJ4" s="40"/>
      <c r="CK4" s="40"/>
      <c r="CL4" s="40"/>
      <c r="CM4" s="40"/>
      <c r="CN4" s="40"/>
      <c r="CO4" s="40"/>
      <c r="CP4" s="40"/>
      <c r="CQ4" s="40"/>
      <c r="CR4" s="40"/>
      <c r="CS4" s="40"/>
      <c r="CT4" s="40"/>
      <c r="CU4" s="40"/>
      <c r="CV4" s="40"/>
      <c r="CW4" s="40"/>
      <c r="CX4" s="40"/>
      <c r="CY4" s="40"/>
      <c r="CZ4" s="40"/>
      <c r="DA4" s="40"/>
      <c r="DB4" s="40"/>
      <c r="DC4" s="40"/>
      <c r="DD4" s="40"/>
      <c r="DE4" s="40"/>
      <c r="DF4" s="40"/>
      <c r="DG4" s="40"/>
      <c r="DH4" s="40"/>
      <c r="DI4" s="40"/>
      <c r="DJ4" s="40"/>
      <c r="DK4" s="40"/>
      <c r="DL4" s="40"/>
      <c r="DM4" s="40"/>
      <c r="DN4" s="40"/>
      <c r="DO4" s="40"/>
    </row>
    <row r="5" spans="1:119" ht="15" thickBot="1" x14ac:dyDescent="0.4">
      <c r="A5" s="40"/>
      <c r="B5" s="40"/>
      <c r="C5" s="40"/>
      <c r="D5" s="40"/>
      <c r="E5" s="40"/>
      <c r="F5" s="40"/>
      <c r="G5" s="40"/>
      <c r="H5" s="40"/>
      <c r="I5" s="40"/>
      <c r="J5" s="40"/>
      <c r="K5" s="40"/>
      <c r="L5" s="40"/>
      <c r="M5" s="40"/>
      <c r="N5" s="40"/>
      <c r="O5" s="40"/>
      <c r="P5" s="40"/>
      <c r="Q5" s="40"/>
      <c r="R5" s="40"/>
      <c r="S5" s="40"/>
      <c r="T5" s="40"/>
      <c r="U5" s="40"/>
      <c r="V5" s="40"/>
      <c r="W5" s="40"/>
      <c r="X5" s="40"/>
      <c r="Y5" s="40"/>
      <c r="Z5" s="40"/>
      <c r="AA5" s="40"/>
      <c r="AB5" s="40"/>
      <c r="AC5" s="40"/>
      <c r="AD5" s="40"/>
      <c r="AE5" s="40"/>
      <c r="AF5" s="40"/>
      <c r="AG5" s="40"/>
      <c r="AH5" s="40"/>
      <c r="AI5" s="40"/>
      <c r="AJ5" s="40"/>
      <c r="AK5" s="40"/>
      <c r="AL5" s="40"/>
      <c r="AM5" s="40"/>
      <c r="AN5" s="40"/>
      <c r="AO5" s="40"/>
      <c r="AP5" s="40"/>
      <c r="AQ5" s="40"/>
      <c r="AR5" s="40"/>
      <c r="AS5" s="40"/>
      <c r="AT5" s="40"/>
      <c r="AU5" s="40"/>
      <c r="AV5" s="40"/>
      <c r="AW5" s="40"/>
      <c r="AX5" s="40"/>
      <c r="AY5" s="40"/>
      <c r="AZ5" s="40"/>
      <c r="BA5" s="40"/>
      <c r="BB5" s="40"/>
      <c r="BC5" s="40"/>
      <c r="BD5" s="40"/>
      <c r="BE5" s="40"/>
      <c r="BF5" s="40"/>
      <c r="BG5" s="40"/>
      <c r="BH5" s="40"/>
      <c r="BI5" s="40"/>
      <c r="BJ5" s="40"/>
      <c r="BK5" s="40"/>
      <c r="BL5" s="40"/>
      <c r="BM5" s="40"/>
      <c r="BN5" s="40"/>
      <c r="BO5" s="40"/>
      <c r="BP5" s="40"/>
      <c r="BQ5" s="40"/>
      <c r="BR5" s="40"/>
      <c r="BS5" s="40"/>
      <c r="BT5" s="40"/>
      <c r="BU5" s="40"/>
      <c r="BV5" s="40"/>
      <c r="BW5" s="40"/>
      <c r="BX5" s="40"/>
      <c r="BY5" s="40"/>
      <c r="BZ5" s="40"/>
      <c r="CA5" s="40"/>
      <c r="CB5" s="40"/>
      <c r="CC5" s="40"/>
      <c r="CD5" s="40"/>
      <c r="CE5" s="40"/>
      <c r="CF5" s="40"/>
      <c r="CG5" s="40"/>
      <c r="CH5" s="40"/>
      <c r="CI5" s="40"/>
      <c r="CJ5" s="40"/>
      <c r="CK5" s="40"/>
      <c r="CL5" s="40"/>
      <c r="CM5" s="40"/>
      <c r="CN5" s="40"/>
      <c r="CO5" s="40"/>
      <c r="CP5" s="40"/>
      <c r="CQ5" s="40"/>
      <c r="CR5" s="40"/>
      <c r="CS5" s="40"/>
      <c r="CT5" s="40"/>
      <c r="CU5" s="40"/>
      <c r="CV5" s="40"/>
      <c r="CW5" s="40"/>
      <c r="CX5" s="40"/>
      <c r="CY5" s="40"/>
      <c r="CZ5" s="40"/>
      <c r="DA5" s="40"/>
      <c r="DB5" s="40"/>
      <c r="DC5" s="40"/>
      <c r="DD5" s="40"/>
      <c r="DE5" s="40"/>
      <c r="DF5" s="40"/>
      <c r="DG5" s="40"/>
      <c r="DH5" s="40"/>
      <c r="DI5" s="40"/>
      <c r="DJ5" s="40"/>
      <c r="DK5" s="40"/>
      <c r="DL5" s="40"/>
      <c r="DM5" s="40"/>
      <c r="DN5" s="40"/>
      <c r="DO5" s="40"/>
    </row>
    <row r="6" spans="1:119" ht="15" customHeight="1" x14ac:dyDescent="0.35">
      <c r="A6" s="40"/>
      <c r="B6" s="253" t="s">
        <v>4</v>
      </c>
      <c r="C6" s="253"/>
      <c r="D6" s="254"/>
      <c r="E6" s="403" t="s">
        <v>107</v>
      </c>
      <c r="F6" s="404"/>
      <c r="G6" s="404"/>
      <c r="H6" s="404"/>
      <c r="I6" s="404"/>
      <c r="J6" s="409" t="str">
        <f ca="1">IF(AND('Riesgos Corrup'!$K$7="Muy Alta",'Riesgos Corrup'!$O$7="Leve"),CONCATENATE("R",'Riesgos Corrup'!$A$7),"")</f>
        <v/>
      </c>
      <c r="K6" s="410"/>
      <c r="L6" s="410" t="e">
        <f>IF(AND('Riesgos Corrup'!#REF!="Muy Alta",'Riesgos Corrup'!#REF!="Leve"),CONCATENATE("R",'Riesgos Corrup'!#REF!),"")</f>
        <v>#REF!</v>
      </c>
      <c r="M6" s="410"/>
      <c r="N6" s="410" t="e">
        <f>IF(AND('Riesgos Corrup'!#REF!="Muy Alta",'Riesgos Corrup'!#REF!="Leve"),CONCATENATE("R",'Riesgos Corrup'!#REF!),"")</f>
        <v>#REF!</v>
      </c>
      <c r="O6" s="410"/>
      <c r="P6" s="410" t="str">
        <f ca="1">IF(AND('Riesgos Corrup'!$K$10="Muy Alta",'Riesgos Corrup'!$O$10="Leve"),CONCATENATE("R",'Riesgos Corrup'!$A$10),"")</f>
        <v/>
      </c>
      <c r="Q6" s="410"/>
      <c r="R6" s="410" t="e">
        <f>IF(AND('Riesgos Corrup'!#REF!="Muy Alta",'Riesgos Corrup'!#REF!="Leve"),CONCATENATE("R",'Riesgos Corrup'!#REF!),"")</f>
        <v>#REF!</v>
      </c>
      <c r="S6" s="426"/>
      <c r="T6" s="409" t="str">
        <f ca="1">IF(AND('Riesgos Corrup'!$K$7="Muy Alta",'Riesgos Corrup'!$O$7="Menor"),CONCATENATE("R",'Riesgos Corrup'!$A$7),"")</f>
        <v/>
      </c>
      <c r="U6" s="410"/>
      <c r="V6" s="410" t="e">
        <f>IF(AND('Riesgos Corrup'!#REF!="Muy Alta",'Riesgos Corrup'!#REF!="Menor"),CONCATENATE("R",'Riesgos Corrup'!#REF!),"")</f>
        <v>#REF!</v>
      </c>
      <c r="W6" s="410"/>
      <c r="X6" s="410" t="e">
        <f>IF(AND('Riesgos Corrup'!#REF!="Muy Alta",'Riesgos Corrup'!#REF!="Menor"),CONCATENATE("R",'Riesgos Corrup'!#REF!),"")</f>
        <v>#REF!</v>
      </c>
      <c r="Y6" s="410"/>
      <c r="Z6" s="410" t="str">
        <f ca="1">IF(AND('Riesgos Corrup'!$K$10="Muy Alta",'Riesgos Corrup'!$O$10="Menor"),CONCATENATE("R",'Riesgos Corrup'!$A$10),"")</f>
        <v/>
      </c>
      <c r="AA6" s="410"/>
      <c r="AB6" s="410" t="e">
        <f>IF(AND('Riesgos Corrup'!#REF!="Muy Alta",'Riesgos Corrup'!#REF!="Menor"),CONCATENATE("R",'Riesgos Corrup'!#REF!),"")</f>
        <v>#REF!</v>
      </c>
      <c r="AC6" s="426"/>
      <c r="AD6" s="409" t="str">
        <f ca="1">IF(AND('Riesgos Corrup'!$K$7="Muy Alta",'Riesgos Corrup'!$O$7="Moderado"),CONCATENATE("R",'Riesgos Corrup'!$A$7),"")</f>
        <v/>
      </c>
      <c r="AE6" s="410"/>
      <c r="AF6" s="410" t="e">
        <f>IF(AND('Riesgos Corrup'!#REF!="Muy Alta",'Riesgos Corrup'!#REF!="Moderado"),CONCATENATE("R",'Riesgos Corrup'!#REF!),"")</f>
        <v>#REF!</v>
      </c>
      <c r="AG6" s="410"/>
      <c r="AH6" s="410" t="e">
        <f>IF(AND('Riesgos Corrup'!#REF!="Muy Alta",'Riesgos Corrup'!#REF!="Moderado"),CONCATENATE("R",'Riesgos Corrup'!#REF!),"")</f>
        <v>#REF!</v>
      </c>
      <c r="AI6" s="410"/>
      <c r="AJ6" s="410" t="str">
        <f ca="1">IF(AND('Riesgos Corrup'!$K$10="Muy Alta",'Riesgos Corrup'!$O$10="Moderado"),CONCATENATE("R",'Riesgos Corrup'!$A$10),"")</f>
        <v/>
      </c>
      <c r="AK6" s="410"/>
      <c r="AL6" s="410" t="e">
        <f>IF(AND('Riesgos Corrup'!#REF!="Muy Alta",'Riesgos Corrup'!#REF!="Moderado"),CONCATENATE("R",'Riesgos Corrup'!#REF!),"")</f>
        <v>#REF!</v>
      </c>
      <c r="AM6" s="426"/>
      <c r="AN6" s="409" t="str">
        <f ca="1">IF(AND('Riesgos Corrup'!$K$7="Muy Alta",'Riesgos Corrup'!$O$7="Mayor"),CONCATENATE("R",'Riesgos Corrup'!$A$7),"")</f>
        <v/>
      </c>
      <c r="AO6" s="410"/>
      <c r="AP6" s="410" t="e">
        <f>IF(AND('Riesgos Corrup'!#REF!="Muy Alta",'Riesgos Corrup'!#REF!="Mayor"),CONCATENATE("R",'Riesgos Corrup'!#REF!),"")</f>
        <v>#REF!</v>
      </c>
      <c r="AQ6" s="410"/>
      <c r="AR6" s="410" t="e">
        <f>IF(AND('Riesgos Corrup'!#REF!="Muy Alta",'Riesgos Corrup'!#REF!="Mayor"),CONCATENATE("R",'Riesgos Corrup'!#REF!),"")</f>
        <v>#REF!</v>
      </c>
      <c r="AS6" s="410"/>
      <c r="AT6" s="410" t="str">
        <f ca="1">IF(AND('Riesgos Corrup'!$K$10="Muy Alta",'Riesgos Corrup'!$O$10="Mayor"),CONCATENATE("R",'Riesgos Corrup'!$A$10),"")</f>
        <v/>
      </c>
      <c r="AU6" s="410"/>
      <c r="AV6" s="410" t="e">
        <f>IF(AND('Riesgos Corrup'!#REF!="Muy Alta",'Riesgos Corrup'!#REF!="Mayor"),CONCATENATE("R",'Riesgos Corrup'!#REF!),"")</f>
        <v>#REF!</v>
      </c>
      <c r="AW6" s="426"/>
      <c r="AX6" s="419" t="str">
        <f ca="1">IF(AND('Riesgos Corrup'!$K$7="Muy Alta",'Riesgos Corrup'!$O$7="Catastrófico"),CONCATENATE("R",'Riesgos Corrup'!$A$7),"")</f>
        <v/>
      </c>
      <c r="AY6" s="420"/>
      <c r="AZ6" s="420" t="e">
        <f>IF(AND('Riesgos Corrup'!#REF!="Muy Alta",'Riesgos Corrup'!#REF!="Catastrófico"),CONCATENATE("R",'Riesgos Corrup'!#REF!),"")</f>
        <v>#REF!</v>
      </c>
      <c r="BA6" s="420"/>
      <c r="BB6" s="420" t="e">
        <f>IF(AND('Riesgos Corrup'!#REF!="Muy Alta",'Riesgos Corrup'!#REF!="Catastrófico"),CONCATENATE("R",'Riesgos Corrup'!#REF!),"")</f>
        <v>#REF!</v>
      </c>
      <c r="BC6" s="420"/>
      <c r="BD6" s="420" t="str">
        <f ca="1">IF(AND('Riesgos Corrup'!$K$10="Muy Alta",'Riesgos Corrup'!$O$10="Catastrófico"),CONCATENATE("R",'Riesgos Corrup'!$A$10),"")</f>
        <v/>
      </c>
      <c r="BE6" s="420"/>
      <c r="BF6" s="420" t="e">
        <f>IF(AND('Riesgos Corrup'!#REF!="Muy Alta",'Riesgos Corrup'!#REF!="Catastrófico"),CONCATENATE("R",'Riesgos Corrup'!#REF!),"")</f>
        <v>#REF!</v>
      </c>
      <c r="BG6" s="421"/>
      <c r="BI6" s="40"/>
      <c r="BJ6" s="40"/>
      <c r="BK6" s="40"/>
      <c r="BL6" s="40"/>
      <c r="BM6" s="40"/>
      <c r="BN6" s="40"/>
      <c r="BO6" s="40"/>
      <c r="BP6" s="40"/>
      <c r="BQ6" s="40"/>
      <c r="BR6" s="40"/>
      <c r="BS6" s="40"/>
      <c r="BT6" s="40"/>
      <c r="BU6" s="40"/>
      <c r="BV6" s="40"/>
      <c r="BW6" s="40"/>
      <c r="BX6" s="40"/>
      <c r="BY6" s="40"/>
      <c r="BZ6" s="40"/>
      <c r="CA6" s="40"/>
      <c r="CB6" s="40"/>
      <c r="CC6" s="40"/>
      <c r="CD6" s="40"/>
      <c r="CE6" s="40"/>
      <c r="CF6" s="40"/>
      <c r="CG6" s="40"/>
      <c r="CH6" s="40"/>
      <c r="CI6" s="40"/>
      <c r="CJ6" s="40"/>
      <c r="CK6" s="40"/>
      <c r="CL6" s="40"/>
      <c r="CM6" s="40"/>
      <c r="CN6" s="40"/>
      <c r="CO6" s="40"/>
      <c r="CP6" s="40"/>
      <c r="CQ6" s="40"/>
      <c r="CR6" s="40"/>
      <c r="CS6" s="40"/>
      <c r="CT6" s="40"/>
      <c r="CU6" s="40"/>
      <c r="CV6" s="40"/>
    </row>
    <row r="7" spans="1:119" ht="15" customHeight="1" x14ac:dyDescent="0.35">
      <c r="A7" s="40"/>
      <c r="B7" s="253"/>
      <c r="C7" s="253"/>
      <c r="D7" s="254"/>
      <c r="E7" s="405"/>
      <c r="F7" s="406"/>
      <c r="G7" s="406"/>
      <c r="H7" s="406"/>
      <c r="I7" s="406"/>
      <c r="J7" s="387"/>
      <c r="K7" s="388"/>
      <c r="L7" s="388"/>
      <c r="M7" s="388"/>
      <c r="N7" s="388"/>
      <c r="O7" s="388"/>
      <c r="P7" s="388"/>
      <c r="Q7" s="388"/>
      <c r="R7" s="388"/>
      <c r="S7" s="423"/>
      <c r="T7" s="387"/>
      <c r="U7" s="388"/>
      <c r="V7" s="388"/>
      <c r="W7" s="388"/>
      <c r="X7" s="388"/>
      <c r="Y7" s="388"/>
      <c r="Z7" s="388"/>
      <c r="AA7" s="388"/>
      <c r="AB7" s="388"/>
      <c r="AC7" s="423"/>
      <c r="AD7" s="387"/>
      <c r="AE7" s="388"/>
      <c r="AF7" s="388"/>
      <c r="AG7" s="388"/>
      <c r="AH7" s="388"/>
      <c r="AI7" s="388"/>
      <c r="AJ7" s="388"/>
      <c r="AK7" s="388"/>
      <c r="AL7" s="388"/>
      <c r="AM7" s="423"/>
      <c r="AN7" s="387"/>
      <c r="AO7" s="388"/>
      <c r="AP7" s="388"/>
      <c r="AQ7" s="388"/>
      <c r="AR7" s="388"/>
      <c r="AS7" s="388"/>
      <c r="AT7" s="388"/>
      <c r="AU7" s="388"/>
      <c r="AV7" s="388"/>
      <c r="AW7" s="423"/>
      <c r="AX7" s="415"/>
      <c r="AY7" s="413"/>
      <c r="AZ7" s="413"/>
      <c r="BA7" s="413"/>
      <c r="BB7" s="413"/>
      <c r="BC7" s="413"/>
      <c r="BD7" s="413"/>
      <c r="BE7" s="413"/>
      <c r="BF7" s="413"/>
      <c r="BG7" s="414"/>
      <c r="BH7" s="40"/>
      <c r="BI7" s="40"/>
      <c r="BJ7" s="40"/>
      <c r="BK7" s="40"/>
      <c r="BL7" s="40"/>
      <c r="BM7" s="40"/>
      <c r="BN7" s="40"/>
      <c r="BO7" s="40"/>
      <c r="BP7" s="40"/>
      <c r="BQ7" s="40"/>
      <c r="BR7" s="40"/>
      <c r="BS7" s="40"/>
      <c r="BT7" s="40"/>
      <c r="BU7" s="40"/>
      <c r="BV7" s="40"/>
      <c r="BW7" s="40"/>
      <c r="BX7" s="40"/>
      <c r="BY7" s="40"/>
      <c r="BZ7" s="40"/>
      <c r="CA7" s="40"/>
      <c r="CB7" s="40"/>
      <c r="CC7" s="40"/>
      <c r="CD7" s="40"/>
      <c r="CE7" s="40"/>
      <c r="CF7" s="40"/>
      <c r="CG7" s="40"/>
      <c r="CH7" s="40"/>
      <c r="CI7" s="40"/>
      <c r="CJ7" s="40"/>
      <c r="CK7" s="40"/>
      <c r="CL7" s="40"/>
      <c r="CM7" s="40"/>
      <c r="CN7" s="40"/>
      <c r="CO7" s="40"/>
      <c r="CP7" s="40"/>
      <c r="CQ7" s="40"/>
      <c r="CR7" s="40"/>
      <c r="CS7" s="40"/>
      <c r="CT7" s="40"/>
      <c r="CU7" s="40"/>
      <c r="CV7" s="40"/>
    </row>
    <row r="8" spans="1:119" ht="15" customHeight="1" x14ac:dyDescent="0.35">
      <c r="A8" s="40"/>
      <c r="B8" s="253"/>
      <c r="C8" s="253"/>
      <c r="D8" s="254"/>
      <c r="E8" s="405"/>
      <c r="F8" s="406"/>
      <c r="G8" s="406"/>
      <c r="H8" s="406"/>
      <c r="I8" s="406"/>
      <c r="J8" s="387" t="str">
        <f ca="1">IF(AND('Riesgos Corrup'!$K$13="Muy Alta",'Riesgos Corrup'!$O$13="Leve"),CONCATENATE("R",'Riesgos Corrup'!$A$13),"")</f>
        <v/>
      </c>
      <c r="K8" s="388"/>
      <c r="L8" s="388" t="e">
        <f>IF(AND('Riesgos Corrup'!#REF!="Muy Alta",'Riesgos Corrup'!#REF!="Leve"),CONCATENATE("R",'Riesgos Corrup'!#REF!),"")</f>
        <v>#REF!</v>
      </c>
      <c r="M8" s="388"/>
      <c r="N8" s="388" t="e">
        <f>IF(AND('Riesgos Corrup'!#REF!="Muy Alta",'Riesgos Corrup'!#REF!="Leve"),CONCATENATE("R",'Riesgos Corrup'!#REF!),"")</f>
        <v>#REF!</v>
      </c>
      <c r="O8" s="388"/>
      <c r="P8" s="388" t="e">
        <f>IF(AND('Riesgos Corrup'!#REF!="Muy Alta",'Riesgos Corrup'!#REF!="Leve"),CONCATENATE("R",'Riesgos Corrup'!#REF!),"")</f>
        <v>#REF!</v>
      </c>
      <c r="Q8" s="388"/>
      <c r="R8" s="388" t="str">
        <f ca="1">IF(AND('Riesgos Corrup'!$K$16="Muy Alta",'Riesgos Corrup'!$O$16="Leve"),CONCATENATE("R",'Riesgos Corrup'!$A$16),"")</f>
        <v/>
      </c>
      <c r="S8" s="423"/>
      <c r="T8" s="387" t="str">
        <f ca="1">IF(AND('Riesgos Corrup'!$K$13="Muy Alta",'Riesgos Corrup'!$O$13="Menor"),CONCATENATE("R",'Riesgos Corrup'!$A$13),"")</f>
        <v/>
      </c>
      <c r="U8" s="388"/>
      <c r="V8" s="388" t="e">
        <f>IF(AND('Riesgos Corrup'!#REF!="Muy Alta",'Riesgos Corrup'!#REF!="Menor"),CONCATENATE("R",'Riesgos Corrup'!#REF!),"")</f>
        <v>#REF!</v>
      </c>
      <c r="W8" s="388"/>
      <c r="X8" s="388" t="e">
        <f>IF(AND('Riesgos Corrup'!#REF!="Muy Alta",'Riesgos Corrup'!#REF!="Menor"),CONCATENATE("R",'Riesgos Corrup'!#REF!),"")</f>
        <v>#REF!</v>
      </c>
      <c r="Y8" s="388"/>
      <c r="Z8" s="388" t="e">
        <f>IF(AND('Riesgos Corrup'!#REF!="Muy Alta",'Riesgos Corrup'!#REF!="Menor"),CONCATENATE("R",'Riesgos Corrup'!#REF!),"")</f>
        <v>#REF!</v>
      </c>
      <c r="AA8" s="388"/>
      <c r="AB8" s="388" t="str">
        <f ca="1">IF(AND('Riesgos Corrup'!$K$16="Muy Alta",'Riesgos Corrup'!$O$16="Menor"),CONCATENATE("R",'Riesgos Corrup'!$A$16),"")</f>
        <v/>
      </c>
      <c r="AC8" s="423"/>
      <c r="AD8" s="387" t="str">
        <f ca="1">IF(AND('Riesgos Corrup'!$K$13="Muy Alta",'Riesgos Corrup'!$O$13="Moderado"),CONCATENATE("R",'Riesgos Corrup'!$A$13),"")</f>
        <v/>
      </c>
      <c r="AE8" s="388"/>
      <c r="AF8" s="388" t="e">
        <f>IF(AND('Riesgos Corrup'!#REF!="Muy Alta",'Riesgos Corrup'!#REF!="Moderado"),CONCATENATE("R",'Riesgos Corrup'!#REF!),"")</f>
        <v>#REF!</v>
      </c>
      <c r="AG8" s="388"/>
      <c r="AH8" s="388" t="e">
        <f>IF(AND('Riesgos Corrup'!#REF!="Muy Alta",'Riesgos Corrup'!#REF!="Moderado"),CONCATENATE("R",'Riesgos Corrup'!#REF!),"")</f>
        <v>#REF!</v>
      </c>
      <c r="AI8" s="388"/>
      <c r="AJ8" s="388" t="e">
        <f>IF(AND('Riesgos Corrup'!#REF!="Muy Alta",'Riesgos Corrup'!#REF!="Moderado"),CONCATENATE("R",'Riesgos Corrup'!#REF!),"")</f>
        <v>#REF!</v>
      </c>
      <c r="AK8" s="388"/>
      <c r="AL8" s="388" t="str">
        <f ca="1">IF(AND('Riesgos Corrup'!$K$16="Muy Alta",'Riesgos Corrup'!$O$16="Moderado"),CONCATENATE("R",'Riesgos Corrup'!$A$16),"")</f>
        <v/>
      </c>
      <c r="AM8" s="423"/>
      <c r="AN8" s="387" t="str">
        <f ca="1">IF(AND('Riesgos Corrup'!$K$13="Muy Alta",'Riesgos Corrup'!$O$13="Mayor"),CONCATENATE("R",'Riesgos Corrup'!$A$13),"")</f>
        <v/>
      </c>
      <c r="AO8" s="388"/>
      <c r="AP8" s="388" t="e">
        <f>IF(AND('Riesgos Corrup'!#REF!="Muy Alta",'Riesgos Corrup'!#REF!="Mayor"),CONCATENATE("R",'Riesgos Corrup'!#REF!),"")</f>
        <v>#REF!</v>
      </c>
      <c r="AQ8" s="388"/>
      <c r="AR8" s="388" t="e">
        <f>IF(AND('Riesgos Corrup'!#REF!="Muy Alta",'Riesgos Corrup'!#REF!="Mayor"),CONCATENATE("R",'Riesgos Corrup'!#REF!),"")</f>
        <v>#REF!</v>
      </c>
      <c r="AS8" s="388"/>
      <c r="AT8" s="388" t="e">
        <f>IF(AND('Riesgos Corrup'!#REF!="Muy Alta",'Riesgos Corrup'!#REF!="Mayor"),CONCATENATE("R",'Riesgos Corrup'!#REF!),"")</f>
        <v>#REF!</v>
      </c>
      <c r="AU8" s="388"/>
      <c r="AV8" s="388" t="str">
        <f ca="1">IF(AND('Riesgos Corrup'!$K$16="Muy Alta",'Riesgos Corrup'!$O$16="Mayor"),CONCATENATE("R",'Riesgos Corrup'!$A$16),"")</f>
        <v/>
      </c>
      <c r="AW8" s="423"/>
      <c r="AX8" s="415" t="str">
        <f ca="1">IF(AND('Riesgos Corrup'!$K$13="Muy Alta",'Riesgos Corrup'!$O$13="Catastrófico"),CONCATENATE("R",'Riesgos Corrup'!$A$13),"")</f>
        <v/>
      </c>
      <c r="AY8" s="413"/>
      <c r="AZ8" s="413" t="e">
        <f>IF(AND('Riesgos Corrup'!#REF!="Muy Alta",'Riesgos Corrup'!#REF!="Catastrófico"),CONCATENATE("R",'Riesgos Corrup'!#REF!),"")</f>
        <v>#REF!</v>
      </c>
      <c r="BA8" s="413"/>
      <c r="BB8" s="413" t="e">
        <f>IF(AND('Riesgos Corrup'!#REF!="Muy Alta",'Riesgos Corrup'!#REF!="Catastrófico"),CONCATENATE("R",'Riesgos Corrup'!#REF!),"")</f>
        <v>#REF!</v>
      </c>
      <c r="BC8" s="413"/>
      <c r="BD8" s="413" t="e">
        <f>IF(AND('Riesgos Corrup'!#REF!="Muy Alta",'Riesgos Corrup'!#REF!="Catastrófico"),CONCATENATE("R",'Riesgos Corrup'!#REF!),"")</f>
        <v>#REF!</v>
      </c>
      <c r="BE8" s="413"/>
      <c r="BF8" s="413" t="str">
        <f ca="1">IF(AND('Riesgos Corrup'!$K$16="Muy Alta",'Riesgos Corrup'!$O$16="Catastrófico"),CONCATENATE("R",'Riesgos Corrup'!$A$16),"")</f>
        <v/>
      </c>
      <c r="BG8" s="414"/>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row>
    <row r="9" spans="1:119" ht="15" customHeight="1" x14ac:dyDescent="0.35">
      <c r="A9" s="40"/>
      <c r="B9" s="253"/>
      <c r="C9" s="253"/>
      <c r="D9" s="254"/>
      <c r="E9" s="405"/>
      <c r="F9" s="406"/>
      <c r="G9" s="406"/>
      <c r="H9" s="406"/>
      <c r="I9" s="406"/>
      <c r="J9" s="387"/>
      <c r="K9" s="388"/>
      <c r="L9" s="388"/>
      <c r="M9" s="388"/>
      <c r="N9" s="388"/>
      <c r="O9" s="388"/>
      <c r="P9" s="388"/>
      <c r="Q9" s="388"/>
      <c r="R9" s="388"/>
      <c r="S9" s="423"/>
      <c r="T9" s="387"/>
      <c r="U9" s="388"/>
      <c r="V9" s="388"/>
      <c r="W9" s="388"/>
      <c r="X9" s="388"/>
      <c r="Y9" s="388"/>
      <c r="Z9" s="388"/>
      <c r="AA9" s="388"/>
      <c r="AB9" s="388"/>
      <c r="AC9" s="423"/>
      <c r="AD9" s="387"/>
      <c r="AE9" s="388"/>
      <c r="AF9" s="388"/>
      <c r="AG9" s="388"/>
      <c r="AH9" s="388"/>
      <c r="AI9" s="388"/>
      <c r="AJ9" s="388"/>
      <c r="AK9" s="388"/>
      <c r="AL9" s="388"/>
      <c r="AM9" s="423"/>
      <c r="AN9" s="387"/>
      <c r="AO9" s="388"/>
      <c r="AP9" s="388"/>
      <c r="AQ9" s="388"/>
      <c r="AR9" s="388"/>
      <c r="AS9" s="388"/>
      <c r="AT9" s="388"/>
      <c r="AU9" s="388"/>
      <c r="AV9" s="388"/>
      <c r="AW9" s="423"/>
      <c r="AX9" s="415"/>
      <c r="AY9" s="413"/>
      <c r="AZ9" s="413"/>
      <c r="BA9" s="413"/>
      <c r="BB9" s="413"/>
      <c r="BC9" s="413"/>
      <c r="BD9" s="413"/>
      <c r="BE9" s="413"/>
      <c r="BF9" s="413"/>
      <c r="BG9" s="414"/>
      <c r="BH9" s="40"/>
      <c r="BI9" s="40"/>
      <c r="BJ9" s="40"/>
      <c r="BK9" s="40"/>
      <c r="BL9" s="40"/>
      <c r="BM9" s="40"/>
      <c r="BN9" s="40"/>
      <c r="BO9" s="40"/>
      <c r="BP9" s="40"/>
      <c r="BQ9" s="40"/>
      <c r="BR9" s="40"/>
      <c r="BS9" s="40"/>
      <c r="BT9" s="40"/>
      <c r="BU9" s="40"/>
      <c r="BV9" s="40"/>
      <c r="BW9" s="40"/>
      <c r="BX9" s="40"/>
      <c r="BY9" s="40"/>
      <c r="BZ9" s="40"/>
      <c r="CA9" s="40"/>
      <c r="CB9" s="40"/>
      <c r="CC9" s="40"/>
      <c r="CD9" s="40"/>
      <c r="CE9" s="40"/>
      <c r="CF9" s="40"/>
      <c r="CG9" s="40"/>
      <c r="CH9" s="40"/>
      <c r="CI9" s="40"/>
      <c r="CJ9" s="40"/>
      <c r="CK9" s="40"/>
      <c r="CL9" s="40"/>
      <c r="CM9" s="40"/>
      <c r="CN9" s="40"/>
      <c r="CO9" s="40"/>
      <c r="CP9" s="40"/>
      <c r="CQ9" s="40"/>
      <c r="CR9" s="40"/>
      <c r="CS9" s="40"/>
      <c r="CT9" s="40"/>
      <c r="CU9" s="40"/>
      <c r="CV9" s="40"/>
    </row>
    <row r="10" spans="1:119" ht="15" customHeight="1" x14ac:dyDescent="0.35">
      <c r="A10" s="40"/>
      <c r="B10" s="253"/>
      <c r="C10" s="253"/>
      <c r="D10" s="254"/>
      <c r="E10" s="405"/>
      <c r="F10" s="406"/>
      <c r="G10" s="406"/>
      <c r="H10" s="406"/>
      <c r="I10" s="406"/>
      <c r="J10" s="387" t="e">
        <f>IF(AND('Riesgos Corrup'!#REF!="Muy Alta",'Riesgos Corrup'!#REF!="Leve"),CONCATENATE("R",'Riesgos Corrup'!#REF!),"")</f>
        <v>#REF!</v>
      </c>
      <c r="K10" s="388"/>
      <c r="L10" s="388" t="e">
        <f>IF(AND('Riesgos Corrup'!#REF!="Muy Alta",'Riesgos Corrup'!#REF!="Leve"),CONCATENATE("R",'Riesgos Corrup'!#REF!),"")</f>
        <v>#REF!</v>
      </c>
      <c r="M10" s="388"/>
      <c r="N10" s="388" t="e">
        <f>IF(AND('Riesgos Corrup'!#REF!="Muy Alta",'Riesgos Corrup'!#REF!="Leve"),CONCATENATE("R",'Riesgos Corrup'!#REF!),"")</f>
        <v>#REF!</v>
      </c>
      <c r="O10" s="388"/>
      <c r="P10" s="388" t="str">
        <f ca="1">IF(AND('Riesgos Corrup'!$K$19="Muy Alta",'Riesgos Corrup'!$O$19="Leve"),CONCATENATE("R",'Riesgos Corrup'!$A$19),"")</f>
        <v/>
      </c>
      <c r="Q10" s="388"/>
      <c r="R10" s="388" t="e">
        <f>IF(AND('Riesgos Corrup'!#REF!="Muy Alta",'Riesgos Corrup'!#REF!="Leve"),CONCATENATE("R",'Riesgos Corrup'!#REF!),"")</f>
        <v>#REF!</v>
      </c>
      <c r="S10" s="423"/>
      <c r="T10" s="387" t="e">
        <f>IF(AND('Riesgos Corrup'!#REF!="Muy Alta",'Riesgos Corrup'!#REF!="Menor"),CONCATENATE("R",'Riesgos Corrup'!#REF!),"")</f>
        <v>#REF!</v>
      </c>
      <c r="U10" s="388"/>
      <c r="V10" s="388" t="e">
        <f>IF(AND('Riesgos Corrup'!#REF!="Muy Alta",'Riesgos Corrup'!#REF!="Menor"),CONCATENATE("R",'Riesgos Corrup'!#REF!),"")</f>
        <v>#REF!</v>
      </c>
      <c r="W10" s="388"/>
      <c r="X10" s="388" t="e">
        <f>IF(AND('Riesgos Corrup'!#REF!="Muy Alta",'Riesgos Corrup'!#REF!="Menor"),CONCATENATE("R",'Riesgos Corrup'!#REF!),"")</f>
        <v>#REF!</v>
      </c>
      <c r="Y10" s="388"/>
      <c r="Z10" s="388" t="str">
        <f ca="1">IF(AND('Riesgos Corrup'!$K$19="Muy Alta",'Riesgos Corrup'!$O$19="Menor"),CONCATENATE("R",'Riesgos Corrup'!$A$19),"")</f>
        <v/>
      </c>
      <c r="AA10" s="388"/>
      <c r="AB10" s="388" t="e">
        <f>IF(AND('Riesgos Corrup'!#REF!="Muy Alta",'Riesgos Corrup'!#REF!="Menor"),CONCATENATE("R",'Riesgos Corrup'!#REF!),"")</f>
        <v>#REF!</v>
      </c>
      <c r="AC10" s="423"/>
      <c r="AD10" s="387" t="e">
        <f>IF(AND('Riesgos Corrup'!#REF!="Muy Alta",'Riesgos Corrup'!#REF!="Moderado"),CONCATENATE("R",'Riesgos Corrup'!#REF!),"")</f>
        <v>#REF!</v>
      </c>
      <c r="AE10" s="388"/>
      <c r="AF10" s="388" t="e">
        <f>IF(AND('Riesgos Corrup'!#REF!="Muy Alta",'Riesgos Corrup'!#REF!="Moderado"),CONCATENATE("R",'Riesgos Corrup'!#REF!),"")</f>
        <v>#REF!</v>
      </c>
      <c r="AG10" s="388"/>
      <c r="AH10" s="388" t="e">
        <f>IF(AND('Riesgos Corrup'!#REF!="Muy Alta",'Riesgos Corrup'!#REF!="Moderado"),CONCATENATE("R",'Riesgos Corrup'!#REF!),"")</f>
        <v>#REF!</v>
      </c>
      <c r="AI10" s="388"/>
      <c r="AJ10" s="388" t="str">
        <f ca="1">IF(AND('Riesgos Corrup'!$K$19="Muy Alta",'Riesgos Corrup'!$O$19="Moderado"),CONCATENATE("R",'Riesgos Corrup'!$A$19),"")</f>
        <v/>
      </c>
      <c r="AK10" s="388"/>
      <c r="AL10" s="388" t="e">
        <f>IF(AND('Riesgos Corrup'!#REF!="Muy Alta",'Riesgos Corrup'!#REF!="Moderado"),CONCATENATE("R",'Riesgos Corrup'!#REF!),"")</f>
        <v>#REF!</v>
      </c>
      <c r="AM10" s="423"/>
      <c r="AN10" s="387" t="e">
        <f>IF(AND('Riesgos Corrup'!#REF!="Muy Alta",'Riesgos Corrup'!#REF!="Mayor"),CONCATENATE("R",'Riesgos Corrup'!#REF!),"")</f>
        <v>#REF!</v>
      </c>
      <c r="AO10" s="388"/>
      <c r="AP10" s="388" t="e">
        <f>IF(AND('Riesgos Corrup'!#REF!="Muy Alta",'Riesgos Corrup'!#REF!="Mayor"),CONCATENATE("R",'Riesgos Corrup'!#REF!),"")</f>
        <v>#REF!</v>
      </c>
      <c r="AQ10" s="388"/>
      <c r="AR10" s="388" t="e">
        <f>IF(AND('Riesgos Corrup'!#REF!="Muy Alta",'Riesgos Corrup'!#REF!="Mayor"),CONCATENATE("R",'Riesgos Corrup'!#REF!),"")</f>
        <v>#REF!</v>
      </c>
      <c r="AS10" s="388"/>
      <c r="AT10" s="388" t="str">
        <f ca="1">IF(AND('Riesgos Corrup'!$K$19="Muy Alta",'Riesgos Corrup'!$O$19="Mayor"),CONCATENATE("R",'Riesgos Corrup'!$A$19),"")</f>
        <v/>
      </c>
      <c r="AU10" s="388"/>
      <c r="AV10" s="388" t="e">
        <f>IF(AND('Riesgos Corrup'!#REF!="Muy Alta",'Riesgos Corrup'!#REF!="Mayor"),CONCATENATE("R",'Riesgos Corrup'!#REF!),"")</f>
        <v>#REF!</v>
      </c>
      <c r="AW10" s="423"/>
      <c r="AX10" s="415" t="e">
        <f>IF(AND('Riesgos Corrup'!#REF!="Muy Alta",'Riesgos Corrup'!#REF!="Catastrófico"),CONCATENATE("R",'Riesgos Corrup'!#REF!),"")</f>
        <v>#REF!</v>
      </c>
      <c r="AY10" s="413"/>
      <c r="AZ10" s="413" t="e">
        <f>IF(AND('Riesgos Corrup'!#REF!="Muy Alta",'Riesgos Corrup'!#REF!="Catastrófico"),CONCATENATE("R",'Riesgos Corrup'!#REF!),"")</f>
        <v>#REF!</v>
      </c>
      <c r="BA10" s="413"/>
      <c r="BB10" s="413" t="e">
        <f>IF(AND('Riesgos Corrup'!#REF!="Muy Alta",'Riesgos Corrup'!#REF!="Catastrófico"),CONCATENATE("R",'Riesgos Corrup'!#REF!),"")</f>
        <v>#REF!</v>
      </c>
      <c r="BC10" s="413"/>
      <c r="BD10" s="413" t="str">
        <f ca="1">IF(AND('Riesgos Corrup'!$K$19="Muy Alta",'Riesgos Corrup'!$O$19="Catastrófico"),CONCATENATE("R",'Riesgos Corrup'!$A$19),"")</f>
        <v/>
      </c>
      <c r="BE10" s="413"/>
      <c r="BF10" s="413" t="e">
        <f>IF(AND('Riesgos Corrup'!#REF!="Muy Alta",'Riesgos Corrup'!#REF!="Catastrófico"),CONCATENATE("R",'Riesgos Corrup'!#REF!),"")</f>
        <v>#REF!</v>
      </c>
      <c r="BG10" s="414"/>
      <c r="BH10" s="40"/>
      <c r="BI10" s="40"/>
      <c r="BJ10" s="40"/>
      <c r="BK10" s="40"/>
      <c r="BL10" s="40"/>
      <c r="BM10" s="40"/>
      <c r="BN10" s="40"/>
      <c r="BO10" s="40"/>
      <c r="BP10" s="40"/>
      <c r="BQ10" s="40"/>
      <c r="BR10" s="40"/>
      <c r="BS10" s="40"/>
      <c r="BT10" s="40"/>
      <c r="BU10" s="40"/>
      <c r="BV10" s="40"/>
      <c r="BW10" s="40"/>
      <c r="BX10" s="40"/>
      <c r="BY10" s="40"/>
      <c r="BZ10" s="40"/>
      <c r="CA10" s="40"/>
      <c r="CB10" s="40"/>
      <c r="CC10" s="40"/>
      <c r="CD10" s="40"/>
      <c r="CE10" s="40"/>
      <c r="CF10" s="40"/>
      <c r="CG10" s="40"/>
      <c r="CH10" s="40"/>
      <c r="CI10" s="40"/>
      <c r="CJ10" s="40"/>
      <c r="CK10" s="40"/>
      <c r="CL10" s="40"/>
      <c r="CM10" s="40"/>
      <c r="CN10" s="40"/>
      <c r="CO10" s="40"/>
      <c r="CP10" s="40"/>
      <c r="CQ10" s="40"/>
      <c r="CR10" s="40"/>
      <c r="CS10" s="40"/>
      <c r="CT10" s="40"/>
      <c r="CU10" s="40"/>
      <c r="CV10" s="40"/>
    </row>
    <row r="11" spans="1:119" ht="15" customHeight="1" x14ac:dyDescent="0.35">
      <c r="A11" s="40"/>
      <c r="B11" s="253"/>
      <c r="C11" s="253"/>
      <c r="D11" s="254"/>
      <c r="E11" s="405"/>
      <c r="F11" s="406"/>
      <c r="G11" s="406"/>
      <c r="H11" s="406"/>
      <c r="I11" s="406"/>
      <c r="J11" s="387"/>
      <c r="K11" s="388"/>
      <c r="L11" s="388"/>
      <c r="M11" s="388"/>
      <c r="N11" s="388"/>
      <c r="O11" s="388"/>
      <c r="P11" s="388"/>
      <c r="Q11" s="388"/>
      <c r="R11" s="388"/>
      <c r="S11" s="423"/>
      <c r="T11" s="387"/>
      <c r="U11" s="388"/>
      <c r="V11" s="388"/>
      <c r="W11" s="388"/>
      <c r="X11" s="388"/>
      <c r="Y11" s="388"/>
      <c r="Z11" s="388"/>
      <c r="AA11" s="388"/>
      <c r="AB11" s="388"/>
      <c r="AC11" s="423"/>
      <c r="AD11" s="387"/>
      <c r="AE11" s="388"/>
      <c r="AF11" s="388"/>
      <c r="AG11" s="388"/>
      <c r="AH11" s="388"/>
      <c r="AI11" s="388"/>
      <c r="AJ11" s="388"/>
      <c r="AK11" s="388"/>
      <c r="AL11" s="388"/>
      <c r="AM11" s="423"/>
      <c r="AN11" s="387"/>
      <c r="AO11" s="388"/>
      <c r="AP11" s="388"/>
      <c r="AQ11" s="388"/>
      <c r="AR11" s="388"/>
      <c r="AS11" s="388"/>
      <c r="AT11" s="388"/>
      <c r="AU11" s="388"/>
      <c r="AV11" s="388"/>
      <c r="AW11" s="423"/>
      <c r="AX11" s="415"/>
      <c r="AY11" s="413"/>
      <c r="AZ11" s="413"/>
      <c r="BA11" s="413"/>
      <c r="BB11" s="413"/>
      <c r="BC11" s="413"/>
      <c r="BD11" s="413"/>
      <c r="BE11" s="413"/>
      <c r="BF11" s="413"/>
      <c r="BG11" s="414"/>
      <c r="BH11" s="40"/>
      <c r="BI11" s="40"/>
      <c r="BJ11" s="40"/>
      <c r="BK11" s="40"/>
      <c r="BL11" s="40"/>
      <c r="BM11" s="40"/>
      <c r="BN11" s="40"/>
      <c r="BO11" s="40"/>
      <c r="BP11" s="40"/>
      <c r="BQ11" s="40"/>
      <c r="BR11" s="40"/>
      <c r="BS11" s="40"/>
      <c r="BT11" s="40"/>
      <c r="BU11" s="40"/>
      <c r="BV11" s="40"/>
      <c r="BW11" s="40"/>
      <c r="BX11" s="40"/>
      <c r="BY11" s="40"/>
      <c r="BZ11" s="40"/>
      <c r="CA11" s="40"/>
      <c r="CB11" s="40"/>
      <c r="CC11" s="40"/>
      <c r="CD11" s="40"/>
      <c r="CE11" s="40"/>
      <c r="CF11" s="40"/>
      <c r="CG11" s="40"/>
      <c r="CH11" s="40"/>
      <c r="CI11" s="40"/>
      <c r="CJ11" s="40"/>
      <c r="CK11" s="40"/>
      <c r="CL11" s="40"/>
      <c r="CM11" s="40"/>
      <c r="CN11" s="40"/>
      <c r="CO11" s="40"/>
      <c r="CP11" s="40"/>
      <c r="CQ11" s="40"/>
      <c r="CR11" s="40"/>
      <c r="CS11" s="40"/>
      <c r="CT11" s="40"/>
      <c r="CU11" s="40"/>
      <c r="CV11" s="40"/>
      <c r="CW11" s="40"/>
      <c r="CX11" s="40"/>
      <c r="CY11" s="40"/>
      <c r="CZ11" s="40"/>
      <c r="DA11" s="40"/>
      <c r="DB11" s="40"/>
    </row>
    <row r="12" spans="1:119" ht="15" customHeight="1" x14ac:dyDescent="0.35">
      <c r="A12" s="40"/>
      <c r="B12" s="253"/>
      <c r="C12" s="253"/>
      <c r="D12" s="254"/>
      <c r="E12" s="405"/>
      <c r="F12" s="406"/>
      <c r="G12" s="406"/>
      <c r="H12" s="406"/>
      <c r="I12" s="406"/>
      <c r="J12" s="387" t="e">
        <f>IF(AND('Riesgos Corrup'!#REF!="Muy Alta",'Riesgos Corrup'!#REF!="Leve"),CONCATENATE("R",'Riesgos Corrup'!#REF!),"")</f>
        <v>#REF!</v>
      </c>
      <c r="K12" s="388"/>
      <c r="L12" s="388" t="e">
        <f>IF(AND('Riesgos Corrup'!#REF!="Muy Alta",'Riesgos Corrup'!#REF!="Leve"),CONCATENATE("R",'Riesgos Corrup'!#REF!),"")</f>
        <v>#REF!</v>
      </c>
      <c r="M12" s="388"/>
      <c r="N12" s="388" t="str">
        <f ca="1">IF(AND('Riesgos Corrup'!$K$22="Muy Alta",'Riesgos Corrup'!$O$22="Leve"),CONCATENATE("R",'Riesgos Corrup'!$A$22),"")</f>
        <v/>
      </c>
      <c r="O12" s="388"/>
      <c r="P12" s="388" t="e">
        <f>IF(AND('Riesgos Corrup'!#REF!="Muy Alta",'Riesgos Corrup'!#REF!="Leve"),CONCATENATE("R",'Riesgos Corrup'!#REF!),"")</f>
        <v>#REF!</v>
      </c>
      <c r="Q12" s="388"/>
      <c r="R12" s="388" t="e">
        <f>IF(AND('Riesgos Corrup'!#REF!="Muy Alta",'Riesgos Corrup'!#REF!="Leve"),CONCATENATE("R",'Riesgos Corrup'!#REF!),"")</f>
        <v>#REF!</v>
      </c>
      <c r="S12" s="423"/>
      <c r="T12" s="387" t="e">
        <f>IF(AND('Riesgos Corrup'!#REF!="Muy Alta",'Riesgos Corrup'!#REF!="Menor"),CONCATENATE("R",'Riesgos Corrup'!#REF!),"")</f>
        <v>#REF!</v>
      </c>
      <c r="U12" s="388"/>
      <c r="V12" s="388" t="e">
        <f>IF(AND('Riesgos Corrup'!#REF!="Muy Alta",'Riesgos Corrup'!#REF!="Menor"),CONCATENATE("R",'Riesgos Corrup'!#REF!),"")</f>
        <v>#REF!</v>
      </c>
      <c r="W12" s="388"/>
      <c r="X12" s="388" t="str">
        <f ca="1">IF(AND('Riesgos Corrup'!$K$22="Muy Alta",'Riesgos Corrup'!$O$22="Menor"),CONCATENATE("R",'Riesgos Corrup'!$A$22),"")</f>
        <v/>
      </c>
      <c r="Y12" s="388"/>
      <c r="Z12" s="388" t="e">
        <f>IF(AND('Riesgos Corrup'!#REF!="Muy Alta",'Riesgos Corrup'!#REF!="Menor"),CONCATENATE("R",'Riesgos Corrup'!#REF!),"")</f>
        <v>#REF!</v>
      </c>
      <c r="AA12" s="388"/>
      <c r="AB12" s="388" t="e">
        <f>IF(AND('Riesgos Corrup'!#REF!="Muy Alta",'Riesgos Corrup'!#REF!="Menor"),CONCATENATE("R",'Riesgos Corrup'!#REF!),"")</f>
        <v>#REF!</v>
      </c>
      <c r="AC12" s="423"/>
      <c r="AD12" s="387" t="e">
        <f>IF(AND('Riesgos Corrup'!#REF!="Muy Alta",'Riesgos Corrup'!#REF!="Moderado"),CONCATENATE("R",'Riesgos Corrup'!#REF!),"")</f>
        <v>#REF!</v>
      </c>
      <c r="AE12" s="388"/>
      <c r="AF12" s="388" t="e">
        <f>IF(AND('Riesgos Corrup'!#REF!="Muy Alta",'Riesgos Corrup'!#REF!="Moderado"),CONCATENATE("R",'Riesgos Corrup'!#REF!),"")</f>
        <v>#REF!</v>
      </c>
      <c r="AG12" s="388"/>
      <c r="AH12" s="388" t="str">
        <f ca="1">IF(AND('Riesgos Corrup'!$K$22="Muy Alta",'Riesgos Corrup'!$O$22="Moderado"),CONCATENATE("R",'Riesgos Corrup'!$A$22),"")</f>
        <v/>
      </c>
      <c r="AI12" s="388"/>
      <c r="AJ12" s="388" t="e">
        <f>IF(AND('Riesgos Corrup'!#REF!="Muy Alta",'Riesgos Corrup'!#REF!="Moderado"),CONCATENATE("R",'Riesgos Corrup'!#REF!),"")</f>
        <v>#REF!</v>
      </c>
      <c r="AK12" s="388"/>
      <c r="AL12" s="388" t="e">
        <f>IF(AND('Riesgos Corrup'!#REF!="Muy Alta",'Riesgos Corrup'!#REF!="Moderado"),CONCATENATE("R",'Riesgos Corrup'!#REF!),"")</f>
        <v>#REF!</v>
      </c>
      <c r="AM12" s="423"/>
      <c r="AN12" s="387" t="e">
        <f>IF(AND('Riesgos Corrup'!#REF!="Muy Alta",'Riesgos Corrup'!#REF!="Mayor"),CONCATENATE("R",'Riesgos Corrup'!#REF!),"")</f>
        <v>#REF!</v>
      </c>
      <c r="AO12" s="388"/>
      <c r="AP12" s="388" t="e">
        <f>IF(AND('Riesgos Corrup'!#REF!="Muy Alta",'Riesgos Corrup'!#REF!="Mayor"),CONCATENATE("R",'Riesgos Corrup'!#REF!),"")</f>
        <v>#REF!</v>
      </c>
      <c r="AQ12" s="388"/>
      <c r="AR12" s="388" t="str">
        <f ca="1">IF(AND('Riesgos Corrup'!$K$22="Muy Alta",'Riesgos Corrup'!$O$22="Mayor"),CONCATENATE("R",'Riesgos Corrup'!$A$22),"")</f>
        <v/>
      </c>
      <c r="AS12" s="388"/>
      <c r="AT12" s="388" t="e">
        <f>IF(AND('Riesgos Corrup'!#REF!="Muy Alta",'Riesgos Corrup'!#REF!="Mayor"),CONCATENATE("R",'Riesgos Corrup'!#REF!),"")</f>
        <v>#REF!</v>
      </c>
      <c r="AU12" s="388"/>
      <c r="AV12" s="388" t="e">
        <f>IF(AND('Riesgos Corrup'!#REF!="Muy Alta",'Riesgos Corrup'!#REF!="Mayor"),CONCATENATE("R",'Riesgos Corrup'!#REF!),"")</f>
        <v>#REF!</v>
      </c>
      <c r="AW12" s="423"/>
      <c r="AX12" s="415" t="e">
        <f>IF(AND('Riesgos Corrup'!#REF!="Muy Alta",'Riesgos Corrup'!#REF!="Catastrófico"),CONCATENATE("R",'Riesgos Corrup'!#REF!),"")</f>
        <v>#REF!</v>
      </c>
      <c r="AY12" s="413"/>
      <c r="AZ12" s="413" t="e">
        <f>IF(AND('Riesgos Corrup'!#REF!="Muy Alta",'Riesgos Corrup'!#REF!="Catastrófico"),CONCATENATE("R",'Riesgos Corrup'!#REF!),"")</f>
        <v>#REF!</v>
      </c>
      <c r="BA12" s="413"/>
      <c r="BB12" s="413" t="str">
        <f ca="1">IF(AND('Riesgos Corrup'!$K$22="Muy Alta",'Riesgos Corrup'!$O$22="Catastrófico"),CONCATENATE("R",'Riesgos Corrup'!$A$22),"")</f>
        <v/>
      </c>
      <c r="BC12" s="413"/>
      <c r="BD12" s="413" t="e">
        <f>IF(AND('Riesgos Corrup'!#REF!="Muy Alta",'Riesgos Corrup'!#REF!="Catastrófico"),CONCATENATE("R",'Riesgos Corrup'!#REF!),"")</f>
        <v>#REF!</v>
      </c>
      <c r="BE12" s="413"/>
      <c r="BF12" s="413" t="e">
        <f>IF(AND('Riesgos Corrup'!#REF!="Muy Alta",'Riesgos Corrup'!#REF!="Catastrófico"),CONCATENATE("R",'Riesgos Corrup'!#REF!),"")</f>
        <v>#REF!</v>
      </c>
      <c r="BG12" s="414"/>
      <c r="BH12" s="40"/>
      <c r="BI12" s="40"/>
      <c r="BJ12" s="40"/>
      <c r="BK12" s="40"/>
      <c r="BL12" s="40"/>
      <c r="BM12" s="40"/>
      <c r="BN12" s="40"/>
      <c r="BO12" s="40"/>
      <c r="BP12" s="40"/>
      <c r="BQ12" s="40"/>
      <c r="BR12" s="40"/>
      <c r="BS12" s="40"/>
      <c r="BT12" s="40"/>
      <c r="BU12" s="40"/>
      <c r="BV12" s="40"/>
      <c r="BW12" s="40"/>
      <c r="BX12" s="40"/>
      <c r="BY12" s="40"/>
      <c r="BZ12" s="40"/>
      <c r="CA12" s="40"/>
      <c r="CB12" s="40"/>
      <c r="CC12" s="40"/>
      <c r="CD12" s="40"/>
      <c r="CE12" s="40"/>
      <c r="CF12" s="40"/>
      <c r="CG12" s="40"/>
      <c r="CH12" s="40"/>
      <c r="CI12" s="40"/>
      <c r="CJ12" s="40"/>
      <c r="CK12" s="40"/>
      <c r="CL12" s="40"/>
      <c r="CM12" s="40"/>
      <c r="CN12" s="40"/>
      <c r="CO12" s="40"/>
      <c r="CP12" s="40"/>
      <c r="CQ12" s="40"/>
      <c r="CR12" s="40"/>
      <c r="CS12" s="40"/>
      <c r="CT12" s="40"/>
      <c r="CU12" s="40"/>
      <c r="CV12" s="40"/>
      <c r="CW12" s="40"/>
      <c r="CX12" s="40"/>
      <c r="CY12" s="40"/>
      <c r="CZ12" s="40"/>
      <c r="DA12" s="40"/>
      <c r="DB12" s="40"/>
    </row>
    <row r="13" spans="1:119" ht="15" customHeight="1" thickBot="1" x14ac:dyDescent="0.4">
      <c r="A13" s="40"/>
      <c r="B13" s="253"/>
      <c r="C13" s="253"/>
      <c r="D13" s="254"/>
      <c r="E13" s="405"/>
      <c r="F13" s="406"/>
      <c r="G13" s="406"/>
      <c r="H13" s="406"/>
      <c r="I13" s="406"/>
      <c r="J13" s="387"/>
      <c r="K13" s="388"/>
      <c r="L13" s="388"/>
      <c r="M13" s="388"/>
      <c r="N13" s="388"/>
      <c r="O13" s="388"/>
      <c r="P13" s="388"/>
      <c r="Q13" s="388"/>
      <c r="R13" s="388"/>
      <c r="S13" s="423"/>
      <c r="T13" s="387"/>
      <c r="U13" s="388"/>
      <c r="V13" s="388"/>
      <c r="W13" s="388"/>
      <c r="X13" s="388"/>
      <c r="Y13" s="388"/>
      <c r="Z13" s="388"/>
      <c r="AA13" s="388"/>
      <c r="AB13" s="388"/>
      <c r="AC13" s="423"/>
      <c r="AD13" s="387"/>
      <c r="AE13" s="388"/>
      <c r="AF13" s="388"/>
      <c r="AG13" s="388"/>
      <c r="AH13" s="388"/>
      <c r="AI13" s="388"/>
      <c r="AJ13" s="388"/>
      <c r="AK13" s="388"/>
      <c r="AL13" s="388"/>
      <c r="AM13" s="423"/>
      <c r="AN13" s="387"/>
      <c r="AO13" s="388"/>
      <c r="AP13" s="388"/>
      <c r="AQ13" s="388"/>
      <c r="AR13" s="388"/>
      <c r="AS13" s="388"/>
      <c r="AT13" s="388"/>
      <c r="AU13" s="388"/>
      <c r="AV13" s="388"/>
      <c r="AW13" s="423"/>
      <c r="AX13" s="415"/>
      <c r="AY13" s="413"/>
      <c r="AZ13" s="413"/>
      <c r="BA13" s="413"/>
      <c r="BB13" s="413"/>
      <c r="BC13" s="413"/>
      <c r="BD13" s="413"/>
      <c r="BE13" s="413"/>
      <c r="BF13" s="413"/>
      <c r="BG13" s="414"/>
      <c r="BH13" s="40"/>
      <c r="BI13" s="40"/>
      <c r="BJ13" s="40"/>
      <c r="BK13" s="40"/>
      <c r="BL13" s="40"/>
      <c r="BM13" s="40"/>
      <c r="BN13" s="40"/>
      <c r="BO13" s="40"/>
      <c r="BP13" s="40"/>
      <c r="BQ13" s="40"/>
      <c r="BR13" s="40"/>
      <c r="BS13" s="40"/>
      <c r="BT13" s="40"/>
      <c r="BU13" s="40"/>
      <c r="BV13" s="40"/>
      <c r="BW13" s="40"/>
      <c r="BX13" s="40"/>
      <c r="BY13" s="40"/>
      <c r="BZ13" s="40"/>
      <c r="CA13" s="40"/>
      <c r="CB13" s="40"/>
      <c r="CC13" s="40"/>
      <c r="CD13" s="40"/>
      <c r="CE13" s="40"/>
      <c r="CF13" s="40"/>
      <c r="CG13" s="40"/>
      <c r="CH13" s="40"/>
      <c r="CI13" s="40"/>
      <c r="CJ13" s="40"/>
      <c r="CK13" s="40"/>
      <c r="CL13" s="40"/>
      <c r="CM13" s="40"/>
      <c r="CN13" s="40"/>
      <c r="CO13" s="40"/>
      <c r="CP13" s="40"/>
      <c r="CQ13" s="40"/>
      <c r="CR13" s="40"/>
      <c r="CS13" s="40"/>
      <c r="CT13" s="40"/>
      <c r="CU13" s="40"/>
      <c r="CV13" s="40"/>
    </row>
    <row r="14" spans="1:119" ht="15" customHeight="1" x14ac:dyDescent="0.35">
      <c r="A14" s="40"/>
      <c r="B14" s="253"/>
      <c r="C14" s="253"/>
      <c r="D14" s="254"/>
      <c r="E14" s="405"/>
      <c r="F14" s="406"/>
      <c r="G14" s="406"/>
      <c r="H14" s="406"/>
      <c r="I14" s="406"/>
      <c r="J14" s="387" t="str">
        <f ca="1">IF(AND('Riesgos Corrup'!$K$25="Muy Alta",'Riesgos Corrup'!$O$25="Leve"),CONCATENATE("R",'Riesgos Corrup'!$A$25),"")</f>
        <v/>
      </c>
      <c r="K14" s="388"/>
      <c r="L14" s="388" t="str">
        <f ca="1">IF(AND('Riesgos Corrup'!$K$28="Muy Alta",'Riesgos Corrup'!$O$28="Leve"),CONCATENATE("R",'Riesgos Corrup'!$A$28),"")</f>
        <v/>
      </c>
      <c r="M14" s="388"/>
      <c r="N14" s="388" t="e">
        <f>IF(AND('Riesgos Corrup'!#REF!="Muy Alta",'Riesgos Corrup'!#REF!="Leve"),CONCATENATE("R",'Riesgos Corrup'!#REF!),"")</f>
        <v>#REF!</v>
      </c>
      <c r="O14" s="388"/>
      <c r="P14" s="388" t="e">
        <f>IF(AND('Riesgos Corrup'!#REF!="Muy Alta",'Riesgos Corrup'!#REF!="Leve"),CONCATENATE("R",'Riesgos Corrup'!#REF!),"")</f>
        <v>#REF!</v>
      </c>
      <c r="Q14" s="388"/>
      <c r="R14" s="388" t="str">
        <f ca="1">IF(AND('Riesgos Corrup'!$K$31="Muy Alta",'Riesgos Corrup'!$O$31="Leve"),CONCATENATE("R",'Riesgos Corrup'!$A$31),"")</f>
        <v/>
      </c>
      <c r="S14" s="423"/>
      <c r="T14" s="387" t="str">
        <f ca="1">IF(AND('Riesgos Corrup'!$K$25="Muy Alta",'Riesgos Corrup'!$O$25="Menor"),CONCATENATE("R",'Riesgos Corrup'!$A$25),"")</f>
        <v/>
      </c>
      <c r="U14" s="388"/>
      <c r="V14" s="388" t="str">
        <f ca="1">IF(AND('Riesgos Corrup'!$K$28="Muy Alta",'Riesgos Corrup'!$O$28="Menor"),CONCATENATE("R",'Riesgos Corrup'!$A$28),"")</f>
        <v/>
      </c>
      <c r="W14" s="388"/>
      <c r="X14" s="388" t="e">
        <f>IF(AND('Riesgos Corrup'!#REF!="Muy Alta",'Riesgos Corrup'!#REF!="Menor"),CONCATENATE("R",'Riesgos Corrup'!#REF!),"")</f>
        <v>#REF!</v>
      </c>
      <c r="Y14" s="388"/>
      <c r="Z14" s="388" t="e">
        <f>IF(AND('Riesgos Corrup'!#REF!="Muy Alta",'Riesgos Corrup'!#REF!="Menor"),CONCATENATE("R",'Riesgos Corrup'!#REF!),"")</f>
        <v>#REF!</v>
      </c>
      <c r="AA14" s="388"/>
      <c r="AB14" s="388" t="str">
        <f ca="1">IF(AND('Riesgos Corrup'!$K$31="Muy Alta",'Riesgos Corrup'!$O$31="Menor"),CONCATENATE("R",'Riesgos Corrup'!$A$31),"")</f>
        <v/>
      </c>
      <c r="AC14" s="423"/>
      <c r="AD14" s="387" t="str">
        <f ca="1">IF(AND('Riesgos Corrup'!$K$25="Muy Alta",'Riesgos Corrup'!$O$25="Moderado"),CONCATENATE("R",'Riesgos Corrup'!$A$25),"")</f>
        <v/>
      </c>
      <c r="AE14" s="388"/>
      <c r="AF14" s="388" t="str">
        <f ca="1">IF(AND('Riesgos Corrup'!$K$28="Muy Alta",'Riesgos Corrup'!$O$28="Moderado"),CONCATENATE("R",'Riesgos Corrup'!$A$28),"")</f>
        <v/>
      </c>
      <c r="AG14" s="388"/>
      <c r="AH14" s="388" t="e">
        <f>IF(AND('Riesgos Corrup'!#REF!="Muy Alta",'Riesgos Corrup'!#REF!="Moderado"),CONCATENATE("R",'Riesgos Corrup'!#REF!),"")</f>
        <v>#REF!</v>
      </c>
      <c r="AI14" s="388"/>
      <c r="AJ14" s="388" t="e">
        <f>IF(AND('Riesgos Corrup'!#REF!="Muy Alta",'Riesgos Corrup'!#REF!="Moderado"),CONCATENATE("R",'Riesgos Corrup'!#REF!),"")</f>
        <v>#REF!</v>
      </c>
      <c r="AK14" s="388"/>
      <c r="AL14" s="388" t="str">
        <f ca="1">IF(AND('Riesgos Corrup'!$K$31="Muy Alta",'Riesgos Corrup'!$O$31="Moderado"),CONCATENATE("R",'Riesgos Corrup'!$A$31),"")</f>
        <v/>
      </c>
      <c r="AM14" s="423"/>
      <c r="AN14" s="387" t="str">
        <f ca="1">IF(AND('Riesgos Corrup'!$K$25="Muy Alta",'Riesgos Corrup'!$O$25="Mayor"),CONCATENATE("R",'Riesgos Corrup'!$A$25),"")</f>
        <v/>
      </c>
      <c r="AO14" s="388"/>
      <c r="AP14" s="388" t="str">
        <f ca="1">IF(AND('Riesgos Corrup'!$K$28="Muy Alta",'Riesgos Corrup'!$O$28="Mayor"),CONCATENATE("R",'Riesgos Corrup'!$A$28),"")</f>
        <v/>
      </c>
      <c r="AQ14" s="388"/>
      <c r="AR14" s="388" t="e">
        <f>IF(AND('Riesgos Corrup'!#REF!="Muy Alta",'Riesgos Corrup'!#REF!="Mayor"),CONCATENATE("R",'Riesgos Corrup'!#REF!),"")</f>
        <v>#REF!</v>
      </c>
      <c r="AS14" s="388"/>
      <c r="AT14" s="388" t="e">
        <f>IF(AND('Riesgos Corrup'!#REF!="Muy Alta",'Riesgos Corrup'!#REF!="Mayor"),CONCATENATE("R",'Riesgos Corrup'!#REF!),"")</f>
        <v>#REF!</v>
      </c>
      <c r="AU14" s="388"/>
      <c r="AV14" s="388" t="str">
        <f ca="1">IF(AND('Riesgos Corrup'!$K$31="Muy Alta",'Riesgos Corrup'!$O$31="Mayor"),CONCATENATE("R",'Riesgos Corrup'!$A$31),"")</f>
        <v/>
      </c>
      <c r="AW14" s="423"/>
      <c r="AX14" s="415" t="str">
        <f ca="1">IF(AND('Riesgos Corrup'!$K$25="Muy Alta",'Riesgos Corrup'!$O$25="Catastrófico"),CONCATENATE("R",'Riesgos Corrup'!$A$25),"")</f>
        <v/>
      </c>
      <c r="AY14" s="413"/>
      <c r="AZ14" s="413" t="str">
        <f ca="1">IF(AND('Riesgos Corrup'!$K$28="Muy Alta",'Riesgos Corrup'!$O$28="Catastrófico"),CONCATENATE("R",'Riesgos Corrup'!$A$28),"")</f>
        <v/>
      </c>
      <c r="BA14" s="413"/>
      <c r="BB14" s="413" t="e">
        <f>IF(AND('Riesgos Corrup'!#REF!="Muy Alta",'Riesgos Corrup'!#REF!="Catastrófico"),CONCATENATE("R",'Riesgos Corrup'!#REF!),"")</f>
        <v>#REF!</v>
      </c>
      <c r="BC14" s="413"/>
      <c r="BD14" s="413" t="e">
        <f>IF(AND('Riesgos Corrup'!#REF!="Muy Alta",'Riesgos Corrup'!#REF!="Catastrófico"),CONCATENATE("R",'Riesgos Corrup'!#REF!),"")</f>
        <v>#REF!</v>
      </c>
      <c r="BE14" s="413"/>
      <c r="BF14" s="413" t="str">
        <f ca="1">IF(AND('Riesgos Corrup'!$K$31="Muy Alta",'Riesgos Corrup'!$O$31="Catastrófico"),CONCATENATE("R",'Riesgos Corrup'!$A$31),"")</f>
        <v/>
      </c>
      <c r="BG14" s="414"/>
      <c r="BH14" s="40"/>
      <c r="BI14" s="433" t="s">
        <v>73</v>
      </c>
      <c r="BJ14" s="434"/>
      <c r="BK14" s="434"/>
      <c r="BL14" s="434"/>
      <c r="BM14" s="434"/>
      <c r="BN14" s="435"/>
      <c r="BO14" s="40"/>
      <c r="BP14" s="40"/>
      <c r="BQ14" s="40"/>
      <c r="BR14" s="40"/>
      <c r="BS14" s="40"/>
      <c r="BT14" s="40"/>
      <c r="BU14" s="40"/>
      <c r="BV14" s="40"/>
      <c r="BW14" s="40"/>
      <c r="BX14" s="40"/>
      <c r="BY14" s="40"/>
      <c r="BZ14" s="40"/>
      <c r="CA14" s="40"/>
      <c r="CB14" s="40"/>
      <c r="CC14" s="40"/>
      <c r="CD14" s="40"/>
      <c r="CE14" s="40"/>
      <c r="CF14" s="40"/>
      <c r="CG14" s="40"/>
      <c r="CH14" s="40"/>
      <c r="CI14" s="40"/>
      <c r="CJ14" s="40"/>
      <c r="CK14" s="40"/>
      <c r="CL14" s="40"/>
      <c r="CM14" s="40"/>
      <c r="CN14" s="40"/>
      <c r="CO14" s="40"/>
      <c r="CP14" s="40"/>
      <c r="CQ14" s="40"/>
      <c r="CR14" s="40"/>
      <c r="CS14" s="40"/>
      <c r="CT14" s="40"/>
      <c r="CU14" s="40"/>
      <c r="CV14" s="40"/>
    </row>
    <row r="15" spans="1:119" ht="15" customHeight="1" x14ac:dyDescent="0.35">
      <c r="A15" s="40"/>
      <c r="B15" s="253"/>
      <c r="C15" s="253"/>
      <c r="D15" s="254"/>
      <c r="E15" s="405"/>
      <c r="F15" s="406"/>
      <c r="G15" s="406"/>
      <c r="H15" s="406"/>
      <c r="I15" s="406"/>
      <c r="J15" s="387"/>
      <c r="K15" s="388"/>
      <c r="L15" s="388"/>
      <c r="M15" s="388"/>
      <c r="N15" s="388"/>
      <c r="O15" s="388"/>
      <c r="P15" s="388"/>
      <c r="Q15" s="388"/>
      <c r="R15" s="388"/>
      <c r="S15" s="423"/>
      <c r="T15" s="387"/>
      <c r="U15" s="388"/>
      <c r="V15" s="388"/>
      <c r="W15" s="388"/>
      <c r="X15" s="388"/>
      <c r="Y15" s="388"/>
      <c r="Z15" s="388"/>
      <c r="AA15" s="388"/>
      <c r="AB15" s="388"/>
      <c r="AC15" s="423"/>
      <c r="AD15" s="387"/>
      <c r="AE15" s="388"/>
      <c r="AF15" s="388"/>
      <c r="AG15" s="388"/>
      <c r="AH15" s="388"/>
      <c r="AI15" s="388"/>
      <c r="AJ15" s="388"/>
      <c r="AK15" s="388"/>
      <c r="AL15" s="388"/>
      <c r="AM15" s="423"/>
      <c r="AN15" s="387"/>
      <c r="AO15" s="388"/>
      <c r="AP15" s="388"/>
      <c r="AQ15" s="388"/>
      <c r="AR15" s="388"/>
      <c r="AS15" s="388"/>
      <c r="AT15" s="388"/>
      <c r="AU15" s="388"/>
      <c r="AV15" s="388"/>
      <c r="AW15" s="423"/>
      <c r="AX15" s="415"/>
      <c r="AY15" s="413"/>
      <c r="AZ15" s="413"/>
      <c r="BA15" s="413"/>
      <c r="BB15" s="413"/>
      <c r="BC15" s="413"/>
      <c r="BD15" s="413"/>
      <c r="BE15" s="413"/>
      <c r="BF15" s="413"/>
      <c r="BG15" s="414"/>
      <c r="BH15" s="40"/>
      <c r="BI15" s="436"/>
      <c r="BJ15" s="437"/>
      <c r="BK15" s="437"/>
      <c r="BL15" s="437"/>
      <c r="BM15" s="437"/>
      <c r="BN15" s="438"/>
      <c r="BO15" s="40"/>
      <c r="BP15" s="40"/>
      <c r="BQ15" s="40"/>
      <c r="BR15" s="40"/>
      <c r="BS15" s="40"/>
      <c r="BT15" s="40"/>
      <c r="BU15" s="40"/>
      <c r="BV15" s="40"/>
      <c r="BW15" s="40"/>
      <c r="BX15" s="40"/>
      <c r="BY15" s="40"/>
      <c r="BZ15" s="40"/>
      <c r="CA15" s="40"/>
      <c r="CB15" s="40"/>
      <c r="CC15" s="40"/>
      <c r="CD15" s="40"/>
      <c r="CE15" s="40"/>
      <c r="CF15" s="40"/>
      <c r="CG15" s="40"/>
      <c r="CH15" s="40"/>
      <c r="CI15" s="40"/>
      <c r="CJ15" s="40"/>
      <c r="CK15" s="40"/>
      <c r="CL15" s="40"/>
      <c r="CM15" s="40"/>
      <c r="CN15" s="40"/>
      <c r="CO15" s="40"/>
      <c r="CP15" s="40"/>
      <c r="CQ15" s="40"/>
      <c r="CR15" s="40"/>
      <c r="CS15" s="40"/>
      <c r="CT15" s="40"/>
      <c r="CU15" s="40"/>
      <c r="CV15" s="40"/>
    </row>
    <row r="16" spans="1:119" ht="15" customHeight="1" x14ac:dyDescent="0.35">
      <c r="A16" s="40"/>
      <c r="B16" s="253"/>
      <c r="C16" s="253"/>
      <c r="D16" s="254"/>
      <c r="E16" s="405"/>
      <c r="F16" s="406"/>
      <c r="G16" s="406"/>
      <c r="H16" s="406"/>
      <c r="I16" s="406"/>
      <c r="J16" s="387" t="e">
        <f>IF(AND('Riesgos Corrup'!#REF!="Muy Alta",'Riesgos Corrup'!#REF!="Leve"),CONCATENATE("R",'Riesgos Corrup'!#REF!),"")</f>
        <v>#REF!</v>
      </c>
      <c r="K16" s="388"/>
      <c r="L16" s="388" t="str">
        <f ca="1">IF(AND('Riesgos Corrup'!$K$34="Muy Alta",'Riesgos Corrup'!$O$34="Leve"),CONCATENATE("R",'Riesgos Corrup'!$A$34),"")</f>
        <v/>
      </c>
      <c r="M16" s="388"/>
      <c r="N16" s="388" t="e">
        <f>IF(AND('Riesgos Corrup'!#REF!="Muy Alta",'Riesgos Corrup'!#REF!="Leve"),CONCATENATE("R",'Riesgos Corrup'!#REF!),"")</f>
        <v>#REF!</v>
      </c>
      <c r="O16" s="388"/>
      <c r="P16" s="388" t="e">
        <f>IF(AND('Riesgos Corrup'!#REF!="Muy Alta",'Riesgos Corrup'!#REF!="Leve"),CONCATENATE("R",'Riesgos Corrup'!#REF!),"")</f>
        <v>#REF!</v>
      </c>
      <c r="Q16" s="388"/>
      <c r="R16" s="388" t="e">
        <f>IF(AND('Riesgos Corrup'!#REF!="Muy Alta",'Riesgos Corrup'!#REF!="Leve"),CONCATENATE("R",'Riesgos Corrup'!#REF!),"")</f>
        <v>#REF!</v>
      </c>
      <c r="S16" s="423"/>
      <c r="T16" s="387" t="e">
        <f>IF(AND('Riesgos Corrup'!#REF!="Muy Alta",'Riesgos Corrup'!#REF!="Menor"),CONCATENATE("R",'Riesgos Corrup'!#REF!),"")</f>
        <v>#REF!</v>
      </c>
      <c r="U16" s="388"/>
      <c r="V16" s="388" t="str">
        <f ca="1">IF(AND('Riesgos Corrup'!$K$34="Muy Alta",'Riesgos Corrup'!$O$34="Menor"),CONCATENATE("R",'Riesgos Corrup'!$A$34),"")</f>
        <v/>
      </c>
      <c r="W16" s="388"/>
      <c r="X16" s="388" t="e">
        <f>IF(AND('Riesgos Corrup'!#REF!="Muy Alta",'Riesgos Corrup'!#REF!="Menor"),CONCATENATE("R",'Riesgos Corrup'!#REF!),"")</f>
        <v>#REF!</v>
      </c>
      <c r="Y16" s="388"/>
      <c r="Z16" s="388" t="e">
        <f>IF(AND('Riesgos Corrup'!#REF!="Muy Alta",'Riesgos Corrup'!#REF!="Menor"),CONCATENATE("R",'Riesgos Corrup'!#REF!),"")</f>
        <v>#REF!</v>
      </c>
      <c r="AA16" s="388"/>
      <c r="AB16" s="388" t="e">
        <f>IF(AND('Riesgos Corrup'!#REF!="Muy Alta",'Riesgos Corrup'!#REF!="Menor"),CONCATENATE("R",'Riesgos Corrup'!#REF!),"")</f>
        <v>#REF!</v>
      </c>
      <c r="AC16" s="423"/>
      <c r="AD16" s="387" t="e">
        <f>IF(AND('Riesgos Corrup'!#REF!="Muy Alta",'Riesgos Corrup'!#REF!="Moderado"),CONCATENATE("R",'Riesgos Corrup'!#REF!),"")</f>
        <v>#REF!</v>
      </c>
      <c r="AE16" s="388"/>
      <c r="AF16" s="388" t="str">
        <f ca="1">IF(AND('Riesgos Corrup'!$K$34="Muy Alta",'Riesgos Corrup'!$O$34="Moderado"),CONCATENATE("R",'Riesgos Corrup'!$A$34),"")</f>
        <v/>
      </c>
      <c r="AG16" s="388"/>
      <c r="AH16" s="388" t="e">
        <f>IF(AND('Riesgos Corrup'!#REF!="Muy Alta",'Riesgos Corrup'!#REF!="Moderado"),CONCATENATE("R",'Riesgos Corrup'!#REF!),"")</f>
        <v>#REF!</v>
      </c>
      <c r="AI16" s="388"/>
      <c r="AJ16" s="388" t="e">
        <f>IF(AND('Riesgos Corrup'!#REF!="Muy Alta",'Riesgos Corrup'!#REF!="Moderado"),CONCATENATE("R",'Riesgos Corrup'!#REF!),"")</f>
        <v>#REF!</v>
      </c>
      <c r="AK16" s="388"/>
      <c r="AL16" s="388" t="e">
        <f>IF(AND('Riesgos Corrup'!#REF!="Muy Alta",'Riesgos Corrup'!#REF!="Moderado"),CONCATENATE("R",'Riesgos Corrup'!#REF!),"")</f>
        <v>#REF!</v>
      </c>
      <c r="AM16" s="423"/>
      <c r="AN16" s="387" t="e">
        <f>IF(AND('Riesgos Corrup'!#REF!="Muy Alta",'Riesgos Corrup'!#REF!="Mayor"),CONCATENATE("R",'Riesgos Corrup'!#REF!),"")</f>
        <v>#REF!</v>
      </c>
      <c r="AO16" s="388"/>
      <c r="AP16" s="388" t="str">
        <f ca="1">IF(AND('Riesgos Corrup'!$K$34="Muy Alta",'Riesgos Corrup'!$O$34="Mayor"),CONCATENATE("R",'Riesgos Corrup'!$A$34),"")</f>
        <v/>
      </c>
      <c r="AQ16" s="388"/>
      <c r="AR16" s="388" t="e">
        <f>IF(AND('Riesgos Corrup'!#REF!="Muy Alta",'Riesgos Corrup'!#REF!="Mayor"),CONCATENATE("R",'Riesgos Corrup'!#REF!),"")</f>
        <v>#REF!</v>
      </c>
      <c r="AS16" s="388"/>
      <c r="AT16" s="388" t="e">
        <f>IF(AND('Riesgos Corrup'!#REF!="Muy Alta",'Riesgos Corrup'!#REF!="Mayor"),CONCATENATE("R",'Riesgos Corrup'!#REF!),"")</f>
        <v>#REF!</v>
      </c>
      <c r="AU16" s="388"/>
      <c r="AV16" s="388" t="e">
        <f>IF(AND('Riesgos Corrup'!#REF!="Muy Alta",'Riesgos Corrup'!#REF!="Mayor"),CONCATENATE("R",'Riesgos Corrup'!#REF!),"")</f>
        <v>#REF!</v>
      </c>
      <c r="AW16" s="423"/>
      <c r="AX16" s="415" t="e">
        <f>IF(AND('Riesgos Corrup'!#REF!="Muy Alta",'Riesgos Corrup'!#REF!="Catastrófico"),CONCATENATE("R",'Riesgos Corrup'!#REF!),"")</f>
        <v>#REF!</v>
      </c>
      <c r="AY16" s="413"/>
      <c r="AZ16" s="413" t="str">
        <f ca="1">IF(AND('Riesgos Corrup'!$K$34="Muy Alta",'Riesgos Corrup'!$O$34="Catastrófico"),CONCATENATE("R",'Riesgos Corrup'!$A$34),"")</f>
        <v/>
      </c>
      <c r="BA16" s="413"/>
      <c r="BB16" s="413" t="e">
        <f>IF(AND('Riesgos Corrup'!#REF!="Muy Alta",'Riesgos Corrup'!#REF!="Catastrófico"),CONCATENATE("R",'Riesgos Corrup'!#REF!),"")</f>
        <v>#REF!</v>
      </c>
      <c r="BC16" s="413"/>
      <c r="BD16" s="413" t="e">
        <f>IF(AND('Riesgos Corrup'!#REF!="Muy Alta",'Riesgos Corrup'!#REF!="Catastrófico"),CONCATENATE("R",'Riesgos Corrup'!#REF!),"")</f>
        <v>#REF!</v>
      </c>
      <c r="BE16" s="413"/>
      <c r="BF16" s="413" t="e">
        <f>IF(AND('Riesgos Corrup'!#REF!="Muy Alta",'Riesgos Corrup'!#REF!="Catastrófico"),CONCATENATE("R",'Riesgos Corrup'!#REF!),"")</f>
        <v>#REF!</v>
      </c>
      <c r="BG16" s="414"/>
      <c r="BH16" s="40"/>
      <c r="BI16" s="436"/>
      <c r="BJ16" s="437"/>
      <c r="BK16" s="437"/>
      <c r="BL16" s="437"/>
      <c r="BM16" s="437"/>
      <c r="BN16" s="438"/>
      <c r="BO16" s="40"/>
      <c r="BP16" s="40"/>
      <c r="BQ16" s="40"/>
      <c r="BR16" s="40"/>
      <c r="BS16" s="40"/>
      <c r="BT16" s="40"/>
      <c r="BU16" s="40"/>
      <c r="BV16" s="40"/>
      <c r="BW16" s="40"/>
      <c r="BX16" s="40"/>
      <c r="BY16" s="40"/>
      <c r="BZ16" s="40"/>
      <c r="CA16" s="40"/>
      <c r="CB16" s="40"/>
      <c r="CC16" s="40"/>
      <c r="CD16" s="40"/>
      <c r="CE16" s="40"/>
      <c r="CF16" s="40"/>
      <c r="CG16" s="40"/>
      <c r="CH16" s="40"/>
      <c r="CI16" s="40"/>
      <c r="CJ16" s="40"/>
      <c r="CK16" s="40"/>
      <c r="CL16" s="40"/>
      <c r="CM16" s="40"/>
      <c r="CN16" s="40"/>
      <c r="CO16" s="40"/>
      <c r="CP16" s="40"/>
      <c r="CQ16" s="40"/>
      <c r="CR16" s="40"/>
      <c r="CS16" s="40"/>
      <c r="CT16" s="40"/>
      <c r="CU16" s="40"/>
      <c r="CV16" s="40"/>
    </row>
    <row r="17" spans="1:100" ht="15" customHeight="1" x14ac:dyDescent="0.35">
      <c r="A17" s="40"/>
      <c r="B17" s="253"/>
      <c r="C17" s="253"/>
      <c r="D17" s="254"/>
      <c r="E17" s="405"/>
      <c r="F17" s="406"/>
      <c r="G17" s="406"/>
      <c r="H17" s="406"/>
      <c r="I17" s="406"/>
      <c r="J17" s="387"/>
      <c r="K17" s="388"/>
      <c r="L17" s="388"/>
      <c r="M17" s="388"/>
      <c r="N17" s="388"/>
      <c r="O17" s="388"/>
      <c r="P17" s="388"/>
      <c r="Q17" s="388"/>
      <c r="R17" s="388"/>
      <c r="S17" s="423"/>
      <c r="T17" s="387"/>
      <c r="U17" s="388"/>
      <c r="V17" s="388"/>
      <c r="W17" s="388"/>
      <c r="X17" s="388"/>
      <c r="Y17" s="388"/>
      <c r="Z17" s="388"/>
      <c r="AA17" s="388"/>
      <c r="AB17" s="388"/>
      <c r="AC17" s="423"/>
      <c r="AD17" s="387"/>
      <c r="AE17" s="388"/>
      <c r="AF17" s="388"/>
      <c r="AG17" s="388"/>
      <c r="AH17" s="388"/>
      <c r="AI17" s="388"/>
      <c r="AJ17" s="388"/>
      <c r="AK17" s="388"/>
      <c r="AL17" s="388"/>
      <c r="AM17" s="423"/>
      <c r="AN17" s="387"/>
      <c r="AO17" s="388"/>
      <c r="AP17" s="388"/>
      <c r="AQ17" s="388"/>
      <c r="AR17" s="388"/>
      <c r="AS17" s="388"/>
      <c r="AT17" s="388"/>
      <c r="AU17" s="388"/>
      <c r="AV17" s="388"/>
      <c r="AW17" s="423"/>
      <c r="AX17" s="415"/>
      <c r="AY17" s="413"/>
      <c r="AZ17" s="413"/>
      <c r="BA17" s="413"/>
      <c r="BB17" s="413"/>
      <c r="BC17" s="413"/>
      <c r="BD17" s="413"/>
      <c r="BE17" s="413"/>
      <c r="BF17" s="413"/>
      <c r="BG17" s="414"/>
      <c r="BH17" s="40"/>
      <c r="BI17" s="436"/>
      <c r="BJ17" s="437"/>
      <c r="BK17" s="437"/>
      <c r="BL17" s="437"/>
      <c r="BM17" s="437"/>
      <c r="BN17" s="438"/>
      <c r="BO17" s="40"/>
      <c r="BP17" s="40"/>
      <c r="BQ17" s="40"/>
      <c r="BR17" s="40"/>
      <c r="BS17" s="40"/>
      <c r="BT17" s="40"/>
      <c r="BU17" s="40"/>
      <c r="BV17" s="40"/>
      <c r="BW17" s="40"/>
      <c r="BX17" s="40"/>
      <c r="BY17" s="40"/>
      <c r="BZ17" s="40"/>
      <c r="CA17" s="40"/>
      <c r="CB17" s="40"/>
      <c r="CC17" s="40"/>
      <c r="CD17" s="40"/>
      <c r="CE17" s="40"/>
      <c r="CF17" s="40"/>
      <c r="CG17" s="40"/>
      <c r="CH17" s="40"/>
      <c r="CI17" s="40"/>
      <c r="CJ17" s="40"/>
      <c r="CK17" s="40"/>
      <c r="CL17" s="40"/>
      <c r="CM17" s="40"/>
      <c r="CN17" s="40"/>
      <c r="CO17" s="40"/>
      <c r="CP17" s="40"/>
      <c r="CQ17" s="40"/>
      <c r="CR17" s="40"/>
      <c r="CS17" s="40"/>
      <c r="CT17" s="40"/>
      <c r="CU17" s="40"/>
      <c r="CV17" s="40"/>
    </row>
    <row r="18" spans="1:100" ht="15" customHeight="1" x14ac:dyDescent="0.35">
      <c r="A18" s="40"/>
      <c r="B18" s="253"/>
      <c r="C18" s="253"/>
      <c r="D18" s="254"/>
      <c r="E18" s="405"/>
      <c r="F18" s="406"/>
      <c r="G18" s="406"/>
      <c r="H18" s="406"/>
      <c r="I18" s="406"/>
      <c r="J18" s="387" t="e">
        <f>IF(AND('Riesgos Corrup'!#REF!="Muy Alta",'Riesgos Corrup'!#REF!="Leve"),CONCATENATE("R",'Riesgos Corrup'!#REF!),"")</f>
        <v>#REF!</v>
      </c>
      <c r="K18" s="388"/>
      <c r="L18" s="388" t="e">
        <f>IF(AND('Riesgos Corrup'!#REF!="Muy Alta",'Riesgos Corrup'!#REF!="Leve"),CONCATENATE("R",'Riesgos Corrup'!#REF!),"")</f>
        <v>#REF!</v>
      </c>
      <c r="M18" s="388"/>
      <c r="N18" s="388" t="e">
        <f>IF(AND('Riesgos Corrup'!#REF!="Muy Alta",'Riesgos Corrup'!#REF!="Leve"),CONCATENATE("R",'Riesgos Corrup'!#REF!),"")</f>
        <v>#REF!</v>
      </c>
      <c r="O18" s="388"/>
      <c r="P18" s="388" t="e">
        <f>IF(AND('Riesgos Corrup'!#REF!="Muy Alta",'Riesgos Corrup'!#REF!="Leve"),CONCATENATE("R",'Riesgos Corrup'!#REF!),"")</f>
        <v>#REF!</v>
      </c>
      <c r="Q18" s="388"/>
      <c r="R18" s="388" t="e">
        <f>IF(AND('Riesgos Corrup'!#REF!="Muy Alta",'Riesgos Corrup'!#REF!="Leve"),CONCATENATE("R",'Riesgos Corrup'!#REF!),"")</f>
        <v>#REF!</v>
      </c>
      <c r="S18" s="423"/>
      <c r="T18" s="387" t="e">
        <f>IF(AND('Riesgos Corrup'!#REF!="Muy Alta",'Riesgos Corrup'!#REF!="Menor"),CONCATENATE("R",'Riesgos Corrup'!#REF!),"")</f>
        <v>#REF!</v>
      </c>
      <c r="U18" s="388"/>
      <c r="V18" s="388" t="e">
        <f>IF(AND('Riesgos Corrup'!#REF!="Muy Alta",'Riesgos Corrup'!#REF!="Menor"),CONCATENATE("R",'Riesgos Corrup'!#REF!),"")</f>
        <v>#REF!</v>
      </c>
      <c r="W18" s="388"/>
      <c r="X18" s="388" t="e">
        <f>IF(AND('Riesgos Corrup'!#REF!="Muy Alta",'Riesgos Corrup'!#REF!="Menor"),CONCATENATE("R",'Riesgos Corrup'!#REF!),"")</f>
        <v>#REF!</v>
      </c>
      <c r="Y18" s="388"/>
      <c r="Z18" s="388" t="e">
        <f>IF(AND('Riesgos Corrup'!#REF!="Muy Alta",'Riesgos Corrup'!#REF!="Menor"),CONCATENATE("R",'Riesgos Corrup'!#REF!),"")</f>
        <v>#REF!</v>
      </c>
      <c r="AA18" s="388"/>
      <c r="AB18" s="388" t="e">
        <f>IF(AND('Riesgos Corrup'!#REF!="Muy Alta",'Riesgos Corrup'!#REF!="Menor"),CONCATENATE("R",'Riesgos Corrup'!#REF!),"")</f>
        <v>#REF!</v>
      </c>
      <c r="AC18" s="423"/>
      <c r="AD18" s="387" t="e">
        <f>IF(AND('Riesgos Corrup'!#REF!="Muy Alta",'Riesgos Corrup'!#REF!="Moderado"),CONCATENATE("R",'Riesgos Corrup'!#REF!),"")</f>
        <v>#REF!</v>
      </c>
      <c r="AE18" s="388"/>
      <c r="AF18" s="388" t="e">
        <f>IF(AND('Riesgos Corrup'!#REF!="Muy Alta",'Riesgos Corrup'!#REF!="Moderado"),CONCATENATE("R",'Riesgos Corrup'!#REF!),"")</f>
        <v>#REF!</v>
      </c>
      <c r="AG18" s="388"/>
      <c r="AH18" s="388" t="e">
        <f>IF(AND('Riesgos Corrup'!#REF!="Muy Alta",'Riesgos Corrup'!#REF!="Moderado"),CONCATENATE("R",'Riesgos Corrup'!#REF!),"")</f>
        <v>#REF!</v>
      </c>
      <c r="AI18" s="388"/>
      <c r="AJ18" s="388" t="e">
        <f>IF(AND('Riesgos Corrup'!#REF!="Muy Alta",'Riesgos Corrup'!#REF!="Moderado"),CONCATENATE("R",'Riesgos Corrup'!#REF!),"")</f>
        <v>#REF!</v>
      </c>
      <c r="AK18" s="388"/>
      <c r="AL18" s="388" t="e">
        <f>IF(AND('Riesgos Corrup'!#REF!="Muy Alta",'Riesgos Corrup'!#REF!="Moderado"),CONCATENATE("R",'Riesgos Corrup'!#REF!),"")</f>
        <v>#REF!</v>
      </c>
      <c r="AM18" s="423"/>
      <c r="AN18" s="387" t="e">
        <f>IF(AND('Riesgos Corrup'!#REF!="Muy Alta",'Riesgos Corrup'!#REF!="Mayor"),CONCATENATE("R",'Riesgos Corrup'!#REF!),"")</f>
        <v>#REF!</v>
      </c>
      <c r="AO18" s="388"/>
      <c r="AP18" s="388" t="e">
        <f>IF(AND('Riesgos Corrup'!#REF!="Muy Alta",'Riesgos Corrup'!#REF!="Mayor"),CONCATENATE("R",'Riesgos Corrup'!#REF!),"")</f>
        <v>#REF!</v>
      </c>
      <c r="AQ18" s="388"/>
      <c r="AR18" s="388" t="e">
        <f>IF(AND('Riesgos Corrup'!#REF!="Muy Alta",'Riesgos Corrup'!#REF!="Mayor"),CONCATENATE("R",'Riesgos Corrup'!#REF!),"")</f>
        <v>#REF!</v>
      </c>
      <c r="AS18" s="388"/>
      <c r="AT18" s="388" t="e">
        <f>IF(AND('Riesgos Corrup'!#REF!="Muy Alta",'Riesgos Corrup'!#REF!="Mayor"),CONCATENATE("R",'Riesgos Corrup'!#REF!),"")</f>
        <v>#REF!</v>
      </c>
      <c r="AU18" s="388"/>
      <c r="AV18" s="388" t="e">
        <f>IF(AND('Riesgos Corrup'!#REF!="Muy Alta",'Riesgos Corrup'!#REF!="Mayor"),CONCATENATE("R",'Riesgos Corrup'!#REF!),"")</f>
        <v>#REF!</v>
      </c>
      <c r="AW18" s="423"/>
      <c r="AX18" s="415" t="e">
        <f>IF(AND('Riesgos Corrup'!#REF!="Muy Alta",'Riesgos Corrup'!#REF!="Catastrófico"),CONCATENATE("R",'Riesgos Corrup'!#REF!),"")</f>
        <v>#REF!</v>
      </c>
      <c r="AY18" s="413"/>
      <c r="AZ18" s="413" t="e">
        <f>IF(AND('Riesgos Corrup'!#REF!="Muy Alta",'Riesgos Corrup'!#REF!="Catastrófico"),CONCATENATE("R",'Riesgos Corrup'!#REF!),"")</f>
        <v>#REF!</v>
      </c>
      <c r="BA18" s="413"/>
      <c r="BB18" s="413" t="e">
        <f>IF(AND('Riesgos Corrup'!#REF!="Muy Alta",'Riesgos Corrup'!#REF!="Catastrófico"),CONCATENATE("R",'Riesgos Corrup'!#REF!),"")</f>
        <v>#REF!</v>
      </c>
      <c r="BC18" s="413"/>
      <c r="BD18" s="413" t="e">
        <f>IF(AND('Riesgos Corrup'!#REF!="Muy Alta",'Riesgos Corrup'!#REF!="Catastrófico"),CONCATENATE("R",'Riesgos Corrup'!#REF!),"")</f>
        <v>#REF!</v>
      </c>
      <c r="BE18" s="413"/>
      <c r="BF18" s="413" t="e">
        <f>IF(AND('Riesgos Corrup'!#REF!="Muy Alta",'Riesgos Corrup'!#REF!="Catastrófico"),CONCATENATE("R",'Riesgos Corrup'!#REF!),"")</f>
        <v>#REF!</v>
      </c>
      <c r="BG18" s="414"/>
      <c r="BH18" s="40"/>
      <c r="BI18" s="436"/>
      <c r="BJ18" s="437"/>
      <c r="BK18" s="437"/>
      <c r="BL18" s="437"/>
      <c r="BM18" s="437"/>
      <c r="BN18" s="438"/>
      <c r="BO18" s="40"/>
      <c r="BP18" s="40"/>
      <c r="BQ18" s="40"/>
      <c r="BR18" s="40"/>
      <c r="BS18" s="40"/>
      <c r="BT18" s="40"/>
      <c r="BU18" s="40"/>
      <c r="BV18" s="40"/>
      <c r="BW18" s="40"/>
      <c r="BX18" s="40"/>
      <c r="BY18" s="40"/>
      <c r="BZ18" s="40"/>
      <c r="CA18" s="40"/>
      <c r="CB18" s="40"/>
      <c r="CC18" s="40"/>
      <c r="CD18" s="40"/>
      <c r="CE18" s="40"/>
      <c r="CF18" s="40"/>
      <c r="CG18" s="40"/>
      <c r="CH18" s="40"/>
      <c r="CI18" s="40"/>
      <c r="CJ18" s="40"/>
      <c r="CK18" s="40"/>
      <c r="CL18" s="40"/>
      <c r="CM18" s="40"/>
      <c r="CN18" s="40"/>
      <c r="CO18" s="40"/>
      <c r="CP18" s="40"/>
      <c r="CQ18" s="40"/>
      <c r="CR18" s="40"/>
      <c r="CS18" s="40"/>
      <c r="CT18" s="40"/>
      <c r="CU18" s="40"/>
      <c r="CV18" s="40"/>
    </row>
    <row r="19" spans="1:100" ht="15" customHeight="1" x14ac:dyDescent="0.35">
      <c r="A19" s="40"/>
      <c r="B19" s="253"/>
      <c r="C19" s="253"/>
      <c r="D19" s="254"/>
      <c r="E19" s="405"/>
      <c r="F19" s="406"/>
      <c r="G19" s="406"/>
      <c r="H19" s="406"/>
      <c r="I19" s="406"/>
      <c r="J19" s="387"/>
      <c r="K19" s="388"/>
      <c r="L19" s="388"/>
      <c r="M19" s="388"/>
      <c r="N19" s="388"/>
      <c r="O19" s="388"/>
      <c r="P19" s="388"/>
      <c r="Q19" s="388"/>
      <c r="R19" s="388"/>
      <c r="S19" s="423"/>
      <c r="T19" s="387"/>
      <c r="U19" s="388"/>
      <c r="V19" s="388"/>
      <c r="W19" s="388"/>
      <c r="X19" s="388"/>
      <c r="Y19" s="388"/>
      <c r="Z19" s="388"/>
      <c r="AA19" s="388"/>
      <c r="AB19" s="388"/>
      <c r="AC19" s="423"/>
      <c r="AD19" s="387"/>
      <c r="AE19" s="388"/>
      <c r="AF19" s="388"/>
      <c r="AG19" s="388"/>
      <c r="AH19" s="388"/>
      <c r="AI19" s="388"/>
      <c r="AJ19" s="388"/>
      <c r="AK19" s="388"/>
      <c r="AL19" s="388"/>
      <c r="AM19" s="423"/>
      <c r="AN19" s="387"/>
      <c r="AO19" s="388"/>
      <c r="AP19" s="388"/>
      <c r="AQ19" s="388"/>
      <c r="AR19" s="388"/>
      <c r="AS19" s="388"/>
      <c r="AT19" s="388"/>
      <c r="AU19" s="388"/>
      <c r="AV19" s="388"/>
      <c r="AW19" s="423"/>
      <c r="AX19" s="415"/>
      <c r="AY19" s="413"/>
      <c r="AZ19" s="413"/>
      <c r="BA19" s="413"/>
      <c r="BB19" s="413"/>
      <c r="BC19" s="413"/>
      <c r="BD19" s="413"/>
      <c r="BE19" s="413"/>
      <c r="BF19" s="413"/>
      <c r="BG19" s="414"/>
      <c r="BH19" s="40"/>
      <c r="BI19" s="436"/>
      <c r="BJ19" s="437"/>
      <c r="BK19" s="437"/>
      <c r="BL19" s="437"/>
      <c r="BM19" s="437"/>
      <c r="BN19" s="438"/>
      <c r="BO19" s="40"/>
      <c r="BP19" s="40"/>
      <c r="BQ19" s="40"/>
      <c r="BR19" s="40"/>
      <c r="BS19" s="40"/>
      <c r="BT19" s="40"/>
      <c r="BU19" s="40"/>
      <c r="BV19" s="40"/>
      <c r="BW19" s="40"/>
      <c r="BX19" s="40"/>
      <c r="BY19" s="40"/>
      <c r="BZ19" s="40"/>
      <c r="CA19" s="40"/>
      <c r="CB19" s="40"/>
      <c r="CC19" s="40"/>
      <c r="CD19" s="40"/>
      <c r="CE19" s="40"/>
      <c r="CF19" s="40"/>
      <c r="CG19" s="40"/>
      <c r="CH19" s="40"/>
      <c r="CI19" s="40"/>
      <c r="CJ19" s="40"/>
      <c r="CK19" s="40"/>
      <c r="CL19" s="40"/>
      <c r="CM19" s="40"/>
      <c r="CN19" s="40"/>
      <c r="CO19" s="40"/>
      <c r="CP19" s="40"/>
      <c r="CQ19" s="40"/>
      <c r="CR19" s="40"/>
      <c r="CS19" s="40"/>
      <c r="CT19" s="40"/>
      <c r="CU19" s="40"/>
      <c r="CV19" s="40"/>
    </row>
    <row r="20" spans="1:100" ht="15" customHeight="1" x14ac:dyDescent="0.35">
      <c r="A20" s="40"/>
      <c r="B20" s="253"/>
      <c r="C20" s="253"/>
      <c r="D20" s="254"/>
      <c r="E20" s="405"/>
      <c r="F20" s="406"/>
      <c r="G20" s="406"/>
      <c r="H20" s="406"/>
      <c r="I20" s="406"/>
      <c r="J20" s="387" t="e">
        <f>IF(AND('Riesgos Corrup'!#REF!="Muy Alta",'Riesgos Corrup'!#REF!="Leve"),CONCATENATE("R",'Riesgos Corrup'!#REF!),"")</f>
        <v>#REF!</v>
      </c>
      <c r="K20" s="388"/>
      <c r="L20" s="388" t="str">
        <f ca="1">IF(AND('Riesgos Corrup'!$K$37="Muy Alta",'Riesgos Corrup'!$O$37="Leve"),CONCATENATE("R",'Riesgos Corrup'!$A$37),"")</f>
        <v/>
      </c>
      <c r="M20" s="388"/>
      <c r="N20" s="388" t="e">
        <f>IF(AND('Riesgos Corrup'!#REF!="Muy Alta",'Riesgos Corrup'!#REF!="Leve"),CONCATENATE("R",'Riesgos Corrup'!#REF!),"")</f>
        <v>#REF!</v>
      </c>
      <c r="O20" s="388"/>
      <c r="P20" s="388" t="e">
        <f>IF(AND('Riesgos Corrup'!#REF!="Muy Alta",'Riesgos Corrup'!#REF!="Leve"),CONCATENATE("R",'Riesgos Corrup'!#REF!),"")</f>
        <v>#REF!</v>
      </c>
      <c r="Q20" s="388"/>
      <c r="R20" s="388" t="e">
        <f>IF(AND('Riesgos Corrup'!#REF!="Muy Alta",'Riesgos Corrup'!#REF!="Leve"),CONCATENATE("R",'Riesgos Corrup'!#REF!),"")</f>
        <v>#REF!</v>
      </c>
      <c r="S20" s="423"/>
      <c r="T20" s="387" t="e">
        <f>IF(AND('Riesgos Corrup'!#REF!="Muy Alta",'Riesgos Corrup'!#REF!="Menor"),CONCATENATE("R",'Riesgos Corrup'!#REF!),"")</f>
        <v>#REF!</v>
      </c>
      <c r="U20" s="388"/>
      <c r="V20" s="388" t="str">
        <f ca="1">IF(AND('Riesgos Corrup'!$K$37="Muy Alta",'Riesgos Corrup'!$O$37="Menor"),CONCATENATE("R",'Riesgos Corrup'!$A$37),"")</f>
        <v/>
      </c>
      <c r="W20" s="388"/>
      <c r="X20" s="388" t="e">
        <f>IF(AND('Riesgos Corrup'!#REF!="Muy Alta",'Riesgos Corrup'!#REF!="Menor"),CONCATENATE("R",'Riesgos Corrup'!#REF!),"")</f>
        <v>#REF!</v>
      </c>
      <c r="Y20" s="388"/>
      <c r="Z20" s="388" t="e">
        <f>IF(AND('Riesgos Corrup'!#REF!="Muy Alta",'Riesgos Corrup'!#REF!="Menor"),CONCATENATE("R",'Riesgos Corrup'!#REF!),"")</f>
        <v>#REF!</v>
      </c>
      <c r="AA20" s="388"/>
      <c r="AB20" s="388" t="e">
        <f>IF(AND('Riesgos Corrup'!#REF!="Muy Alta",'Riesgos Corrup'!#REF!="Menor"),CONCATENATE("R",'Riesgos Corrup'!#REF!),"")</f>
        <v>#REF!</v>
      </c>
      <c r="AC20" s="423"/>
      <c r="AD20" s="387" t="e">
        <f>IF(AND('Riesgos Corrup'!#REF!="Muy Alta",'Riesgos Corrup'!#REF!="Moderado"),CONCATENATE("R",'Riesgos Corrup'!#REF!),"")</f>
        <v>#REF!</v>
      </c>
      <c r="AE20" s="388"/>
      <c r="AF20" s="388" t="str">
        <f ca="1">IF(AND('Riesgos Corrup'!$K$37="Muy Alta",'Riesgos Corrup'!$O$37="Moderado"),CONCATENATE("R",'Riesgos Corrup'!$A$37),"")</f>
        <v/>
      </c>
      <c r="AG20" s="388"/>
      <c r="AH20" s="388" t="e">
        <f>IF(AND('Riesgos Corrup'!#REF!="Muy Alta",'Riesgos Corrup'!#REF!="Moderado"),CONCATENATE("R",'Riesgos Corrup'!#REF!),"")</f>
        <v>#REF!</v>
      </c>
      <c r="AI20" s="388"/>
      <c r="AJ20" s="388" t="e">
        <f>IF(AND('Riesgos Corrup'!#REF!="Muy Alta",'Riesgos Corrup'!#REF!="Moderado"),CONCATENATE("R",'Riesgos Corrup'!#REF!),"")</f>
        <v>#REF!</v>
      </c>
      <c r="AK20" s="388"/>
      <c r="AL20" s="388" t="e">
        <f>IF(AND('Riesgos Corrup'!#REF!="Muy Alta",'Riesgos Corrup'!#REF!="Moderado"),CONCATENATE("R",'Riesgos Corrup'!#REF!),"")</f>
        <v>#REF!</v>
      </c>
      <c r="AM20" s="423"/>
      <c r="AN20" s="387" t="e">
        <f>IF(AND('Riesgos Corrup'!#REF!="Muy Alta",'Riesgos Corrup'!#REF!="Mayor"),CONCATENATE("R",'Riesgos Corrup'!#REF!),"")</f>
        <v>#REF!</v>
      </c>
      <c r="AO20" s="388"/>
      <c r="AP20" s="388" t="str">
        <f ca="1">IF(AND('Riesgos Corrup'!$K$37="Muy Alta",'Riesgos Corrup'!$O$37="Mayor"),CONCATENATE("R",'Riesgos Corrup'!$A$37),"")</f>
        <v/>
      </c>
      <c r="AQ20" s="388"/>
      <c r="AR20" s="388" t="e">
        <f>IF(AND('Riesgos Corrup'!#REF!="Muy Alta",'Riesgos Corrup'!#REF!="Mayor"),CONCATENATE("R",'Riesgos Corrup'!#REF!),"")</f>
        <v>#REF!</v>
      </c>
      <c r="AS20" s="388"/>
      <c r="AT20" s="388" t="e">
        <f>IF(AND('Riesgos Corrup'!#REF!="Muy Alta",'Riesgos Corrup'!#REF!="Mayor"),CONCATENATE("R",'Riesgos Corrup'!#REF!),"")</f>
        <v>#REF!</v>
      </c>
      <c r="AU20" s="388"/>
      <c r="AV20" s="388" t="e">
        <f>IF(AND('Riesgos Corrup'!#REF!="Muy Alta",'Riesgos Corrup'!#REF!="Mayor"),CONCATENATE("R",'Riesgos Corrup'!#REF!),"")</f>
        <v>#REF!</v>
      </c>
      <c r="AW20" s="423"/>
      <c r="AX20" s="415" t="e">
        <f>IF(AND('Riesgos Corrup'!#REF!="Muy Alta",'Riesgos Corrup'!#REF!="Catastrófico"),CONCATENATE("R",'Riesgos Corrup'!#REF!),"")</f>
        <v>#REF!</v>
      </c>
      <c r="AY20" s="413"/>
      <c r="AZ20" s="413" t="str">
        <f ca="1">IF(AND('Riesgos Corrup'!$K$37="Muy Alta",'Riesgos Corrup'!$O$37="Catastrófico"),CONCATENATE("R",'Riesgos Corrup'!$A$37),"")</f>
        <v/>
      </c>
      <c r="BA20" s="413"/>
      <c r="BB20" s="413" t="e">
        <f>IF(AND('Riesgos Corrup'!#REF!="Muy Alta",'Riesgos Corrup'!#REF!="Catastrófico"),CONCATENATE("R",'Riesgos Corrup'!#REF!),"")</f>
        <v>#REF!</v>
      </c>
      <c r="BC20" s="413"/>
      <c r="BD20" s="413" t="e">
        <f>IF(AND('Riesgos Corrup'!#REF!="Muy Alta",'Riesgos Corrup'!#REF!="Catastrófico"),CONCATENATE("R",'Riesgos Corrup'!#REF!),"")</f>
        <v>#REF!</v>
      </c>
      <c r="BE20" s="413"/>
      <c r="BF20" s="413" t="e">
        <f>IF(AND('Riesgos Corrup'!#REF!="Muy Alta",'Riesgos Corrup'!#REF!="Catastrófico"),CONCATENATE("R",'Riesgos Corrup'!#REF!),"")</f>
        <v>#REF!</v>
      </c>
      <c r="BG20" s="414"/>
      <c r="BH20" s="40"/>
      <c r="BI20" s="436"/>
      <c r="BJ20" s="437"/>
      <c r="BK20" s="437"/>
      <c r="BL20" s="437"/>
      <c r="BM20" s="437"/>
      <c r="BN20" s="438"/>
      <c r="BO20" s="40"/>
      <c r="BP20" s="40"/>
      <c r="BQ20" s="40"/>
      <c r="BR20" s="40"/>
      <c r="BS20" s="40"/>
      <c r="BT20" s="40"/>
      <c r="BU20" s="40"/>
      <c r="BV20" s="40"/>
      <c r="BW20" s="40"/>
      <c r="BX20" s="40"/>
      <c r="BY20" s="40"/>
      <c r="BZ20" s="40"/>
      <c r="CA20" s="40"/>
      <c r="CB20" s="40"/>
      <c r="CC20" s="40"/>
      <c r="CD20" s="40"/>
      <c r="CE20" s="40"/>
      <c r="CF20" s="40"/>
      <c r="CG20" s="40"/>
      <c r="CH20" s="40"/>
      <c r="CI20" s="40"/>
      <c r="CJ20" s="40"/>
      <c r="CK20" s="40"/>
      <c r="CL20" s="40"/>
      <c r="CM20" s="40"/>
      <c r="CN20" s="40"/>
      <c r="CO20" s="40"/>
      <c r="CP20" s="40"/>
      <c r="CQ20" s="40"/>
      <c r="CR20" s="40"/>
      <c r="CS20" s="40"/>
      <c r="CT20" s="40"/>
      <c r="CU20" s="40"/>
      <c r="CV20" s="40"/>
    </row>
    <row r="21" spans="1:100" ht="15" customHeight="1" x14ac:dyDescent="0.35">
      <c r="A21" s="40"/>
      <c r="B21" s="253"/>
      <c r="C21" s="253"/>
      <c r="D21" s="254"/>
      <c r="E21" s="405"/>
      <c r="F21" s="406"/>
      <c r="G21" s="406"/>
      <c r="H21" s="406"/>
      <c r="I21" s="406"/>
      <c r="J21" s="387"/>
      <c r="K21" s="388"/>
      <c r="L21" s="388"/>
      <c r="M21" s="388"/>
      <c r="N21" s="388"/>
      <c r="O21" s="388"/>
      <c r="P21" s="388"/>
      <c r="Q21" s="388"/>
      <c r="R21" s="388"/>
      <c r="S21" s="423"/>
      <c r="T21" s="387"/>
      <c r="U21" s="388"/>
      <c r="V21" s="388"/>
      <c r="W21" s="388"/>
      <c r="X21" s="388"/>
      <c r="Y21" s="388"/>
      <c r="Z21" s="388"/>
      <c r="AA21" s="388"/>
      <c r="AB21" s="388"/>
      <c r="AC21" s="423"/>
      <c r="AD21" s="387"/>
      <c r="AE21" s="388"/>
      <c r="AF21" s="388"/>
      <c r="AG21" s="388"/>
      <c r="AH21" s="388"/>
      <c r="AI21" s="388"/>
      <c r="AJ21" s="388"/>
      <c r="AK21" s="388"/>
      <c r="AL21" s="388"/>
      <c r="AM21" s="423"/>
      <c r="AN21" s="387"/>
      <c r="AO21" s="388"/>
      <c r="AP21" s="388"/>
      <c r="AQ21" s="388"/>
      <c r="AR21" s="388"/>
      <c r="AS21" s="388"/>
      <c r="AT21" s="388"/>
      <c r="AU21" s="388"/>
      <c r="AV21" s="388"/>
      <c r="AW21" s="423"/>
      <c r="AX21" s="415"/>
      <c r="AY21" s="413"/>
      <c r="AZ21" s="413"/>
      <c r="BA21" s="413"/>
      <c r="BB21" s="413"/>
      <c r="BC21" s="413"/>
      <c r="BD21" s="413"/>
      <c r="BE21" s="413"/>
      <c r="BF21" s="413"/>
      <c r="BG21" s="414"/>
      <c r="BH21" s="40"/>
      <c r="BI21" s="436"/>
      <c r="BJ21" s="437"/>
      <c r="BK21" s="437"/>
      <c r="BL21" s="437"/>
      <c r="BM21" s="437"/>
      <c r="BN21" s="438"/>
      <c r="BO21" s="40"/>
      <c r="BP21" s="40"/>
      <c r="BQ21" s="40"/>
      <c r="BR21" s="40"/>
      <c r="BS21" s="40"/>
      <c r="BT21" s="40"/>
      <c r="BU21" s="40"/>
      <c r="BV21" s="40"/>
      <c r="BW21" s="40"/>
      <c r="BX21" s="40"/>
      <c r="BY21" s="40"/>
      <c r="BZ21" s="40"/>
      <c r="CA21" s="40"/>
      <c r="CB21" s="40"/>
      <c r="CC21" s="40"/>
      <c r="CD21" s="40"/>
      <c r="CE21" s="40"/>
      <c r="CF21" s="40"/>
      <c r="CG21" s="40"/>
      <c r="CH21" s="40"/>
      <c r="CI21" s="40"/>
      <c r="CJ21" s="40"/>
      <c r="CK21" s="40"/>
      <c r="CL21" s="40"/>
      <c r="CM21" s="40"/>
      <c r="CN21" s="40"/>
      <c r="CO21" s="40"/>
      <c r="CP21" s="40"/>
      <c r="CQ21" s="40"/>
      <c r="CR21" s="40"/>
      <c r="CS21" s="40"/>
      <c r="CT21" s="40"/>
      <c r="CU21" s="40"/>
      <c r="CV21" s="40"/>
    </row>
    <row r="22" spans="1:100" ht="15" customHeight="1" x14ac:dyDescent="0.35">
      <c r="A22" s="40"/>
      <c r="B22" s="253"/>
      <c r="C22" s="253"/>
      <c r="D22" s="254"/>
      <c r="E22" s="405"/>
      <c r="F22" s="406"/>
      <c r="G22" s="406"/>
      <c r="H22" s="406"/>
      <c r="I22" s="406"/>
      <c r="J22" s="387" t="str">
        <f ca="1">IF(AND('Riesgos Corrup'!$K$40="Muy Alta",'Riesgos Corrup'!$O$40="Leve"),CONCATENATE("R",'Riesgos Corrup'!$A$40),"")</f>
        <v/>
      </c>
      <c r="K22" s="388"/>
      <c r="L22" s="388" t="e">
        <f>IF(AND('Riesgos Corrup'!#REF!="Muy Alta",'Riesgos Corrup'!#REF!="Leve"),CONCATENATE("R",'Riesgos Corrup'!#REF!),"")</f>
        <v>#REF!</v>
      </c>
      <c r="M22" s="388"/>
      <c r="N22" s="388" t="str">
        <f ca="1">IF(AND('Riesgos Corrup'!$K$43="Muy Alta",'Riesgos Corrup'!$O$43="Leve"),CONCATENATE("R",'Riesgos Corrup'!$A$43),"")</f>
        <v/>
      </c>
      <c r="O22" s="388"/>
      <c r="P22" s="388" t="str">
        <f ca="1">IF(AND('Riesgos Corrup'!$K$46="Muy Alta",'Riesgos Corrup'!$O$46="Leve"),CONCATENATE("R",'Riesgos Corrup'!$A$46),"")</f>
        <v/>
      </c>
      <c r="Q22" s="388"/>
      <c r="R22" s="388" t="e">
        <f>IF(AND('Riesgos Corrup'!#REF!="Muy Alta",'Riesgos Corrup'!#REF!="Leve"),CONCATENATE("R",'Riesgos Corrup'!#REF!),"")</f>
        <v>#REF!</v>
      </c>
      <c r="S22" s="423"/>
      <c r="T22" s="387" t="str">
        <f ca="1">IF(AND('Riesgos Corrup'!$K$40="Muy Alta",'Riesgos Corrup'!$O$40="Menor"),CONCATENATE("R",'Riesgos Corrup'!$A$40),"")</f>
        <v/>
      </c>
      <c r="U22" s="388"/>
      <c r="V22" s="388" t="e">
        <f>IF(AND('Riesgos Corrup'!#REF!="Muy Alta",'Riesgos Corrup'!#REF!="Menor"),CONCATENATE("R",'Riesgos Corrup'!#REF!),"")</f>
        <v>#REF!</v>
      </c>
      <c r="W22" s="388"/>
      <c r="X22" s="388" t="str">
        <f ca="1">IF(AND('Riesgos Corrup'!$K$43="Muy Alta",'Riesgos Corrup'!$O$43="Menor"),CONCATENATE("R",'Riesgos Corrup'!$A$43),"")</f>
        <v/>
      </c>
      <c r="Y22" s="388"/>
      <c r="Z22" s="388" t="str">
        <f ca="1">IF(AND('Riesgos Corrup'!$K$46="Muy Alta",'Riesgos Corrup'!$O$46="Menor"),CONCATENATE("R",'Riesgos Corrup'!$A$46),"")</f>
        <v/>
      </c>
      <c r="AA22" s="388"/>
      <c r="AB22" s="388" t="e">
        <f>IF(AND('Riesgos Corrup'!#REF!="Muy Alta",'Riesgos Corrup'!#REF!="Menor"),CONCATENATE("R",'Riesgos Corrup'!#REF!),"")</f>
        <v>#REF!</v>
      </c>
      <c r="AC22" s="423"/>
      <c r="AD22" s="387" t="str">
        <f ca="1">IF(AND('Riesgos Corrup'!$K$40="Muy Alta",'Riesgos Corrup'!$O$40="Moderado"),CONCATENATE("R",'Riesgos Corrup'!$A$40),"")</f>
        <v/>
      </c>
      <c r="AE22" s="388"/>
      <c r="AF22" s="388" t="e">
        <f>IF(AND('Riesgos Corrup'!#REF!="Muy Alta",'Riesgos Corrup'!#REF!="Moderado"),CONCATENATE("R",'Riesgos Corrup'!#REF!),"")</f>
        <v>#REF!</v>
      </c>
      <c r="AG22" s="388"/>
      <c r="AH22" s="388" t="str">
        <f ca="1">IF(AND('Riesgos Corrup'!$K$43="Muy Alta",'Riesgos Corrup'!$O$43="Moderado"),CONCATENATE("R",'Riesgos Corrup'!$A$43),"")</f>
        <v/>
      </c>
      <c r="AI22" s="388"/>
      <c r="AJ22" s="388" t="str">
        <f ca="1">IF(AND('Riesgos Corrup'!$K$46="Muy Alta",'Riesgos Corrup'!$O$46="Moderado"),CONCATENATE("R",'Riesgos Corrup'!$A$46),"")</f>
        <v/>
      </c>
      <c r="AK22" s="388"/>
      <c r="AL22" s="388" t="e">
        <f>IF(AND('Riesgos Corrup'!#REF!="Muy Alta",'Riesgos Corrup'!#REF!="Moderado"),CONCATENATE("R",'Riesgos Corrup'!#REF!),"")</f>
        <v>#REF!</v>
      </c>
      <c r="AM22" s="423"/>
      <c r="AN22" s="387" t="str">
        <f ca="1">IF(AND('Riesgos Corrup'!$K$40="Muy Alta",'Riesgos Corrup'!$O$40="Mayor"),CONCATENATE("R",'Riesgos Corrup'!$A$40),"")</f>
        <v/>
      </c>
      <c r="AO22" s="388"/>
      <c r="AP22" s="388" t="e">
        <f>IF(AND('Riesgos Corrup'!#REF!="Muy Alta",'Riesgos Corrup'!#REF!="Mayor"),CONCATENATE("R",'Riesgos Corrup'!#REF!),"")</f>
        <v>#REF!</v>
      </c>
      <c r="AQ22" s="388"/>
      <c r="AR22" s="388" t="str">
        <f ca="1">IF(AND('Riesgos Corrup'!$K$43="Muy Alta",'Riesgos Corrup'!$O$43="Mayor"),CONCATENATE("R",'Riesgos Corrup'!$A$43),"")</f>
        <v/>
      </c>
      <c r="AS22" s="388"/>
      <c r="AT22" s="388" t="str">
        <f ca="1">IF(AND('Riesgos Corrup'!$K$46="Muy Alta",'Riesgos Corrup'!$O$46="Mayor"),CONCATENATE("R",'Riesgos Corrup'!$A$46),"")</f>
        <v/>
      </c>
      <c r="AU22" s="388"/>
      <c r="AV22" s="388" t="e">
        <f>IF(AND('Riesgos Corrup'!#REF!="Muy Alta",'Riesgos Corrup'!#REF!="Mayor"),CONCATENATE("R",'Riesgos Corrup'!#REF!),"")</f>
        <v>#REF!</v>
      </c>
      <c r="AW22" s="423"/>
      <c r="AX22" s="415" t="str">
        <f ca="1">IF(AND('Riesgos Corrup'!$K$40="Muy Alta",'Riesgos Corrup'!$O$40="Catastrófico"),CONCATENATE("R",'Riesgos Corrup'!$A$40),"")</f>
        <v/>
      </c>
      <c r="AY22" s="413"/>
      <c r="AZ22" s="413" t="e">
        <f>IF(AND('Riesgos Corrup'!#REF!="Muy Alta",'Riesgos Corrup'!#REF!="Catastrófico"),CONCATENATE("R",'Riesgos Corrup'!#REF!),"")</f>
        <v>#REF!</v>
      </c>
      <c r="BA22" s="413"/>
      <c r="BB22" s="413" t="str">
        <f ca="1">IF(AND('Riesgos Corrup'!$K$43="Muy Alta",'Riesgos Corrup'!$O$43="Catastrófico"),CONCATENATE("R",'Riesgos Corrup'!$A$43),"")</f>
        <v/>
      </c>
      <c r="BC22" s="413"/>
      <c r="BD22" s="413" t="str">
        <f ca="1">IF(AND('Riesgos Corrup'!$K$46="Muy Alta",'Riesgos Corrup'!$O$46="Catastrófico"),CONCATENATE("R",'Riesgos Corrup'!$A$46),"")</f>
        <v/>
      </c>
      <c r="BE22" s="413"/>
      <c r="BF22" s="413" t="e">
        <f>IF(AND('Riesgos Corrup'!#REF!="Muy Alta",'Riesgos Corrup'!#REF!="Catastrófico"),CONCATENATE("R",'Riesgos Corrup'!#REF!),"")</f>
        <v>#REF!</v>
      </c>
      <c r="BG22" s="414"/>
      <c r="BH22" s="40"/>
      <c r="BI22" s="436"/>
      <c r="BJ22" s="437"/>
      <c r="BK22" s="437"/>
      <c r="BL22" s="437"/>
      <c r="BM22" s="437"/>
      <c r="BN22" s="438"/>
      <c r="BO22" s="40"/>
      <c r="BP22" s="40"/>
      <c r="BQ22" s="40"/>
      <c r="BR22" s="40"/>
      <c r="BS22" s="40"/>
      <c r="BT22" s="40"/>
      <c r="BU22" s="40"/>
      <c r="BV22" s="40"/>
      <c r="BW22" s="40"/>
      <c r="BX22" s="40"/>
      <c r="BY22" s="40"/>
      <c r="BZ22" s="40"/>
      <c r="CA22" s="40"/>
      <c r="CB22" s="40"/>
      <c r="CC22" s="40"/>
      <c r="CD22" s="40"/>
      <c r="CE22" s="40"/>
      <c r="CF22" s="40"/>
      <c r="CG22" s="40"/>
      <c r="CH22" s="40"/>
      <c r="CI22" s="40"/>
      <c r="CJ22" s="40"/>
      <c r="CK22" s="40"/>
      <c r="CL22" s="40"/>
      <c r="CM22" s="40"/>
      <c r="CN22" s="40"/>
      <c r="CO22" s="40"/>
      <c r="CP22" s="40"/>
      <c r="CQ22" s="40"/>
      <c r="CR22" s="40"/>
      <c r="CS22" s="40"/>
      <c r="CT22" s="40"/>
      <c r="CU22" s="40"/>
      <c r="CV22" s="40"/>
    </row>
    <row r="23" spans="1:100" ht="15" customHeight="1" x14ac:dyDescent="0.35">
      <c r="A23" s="40"/>
      <c r="B23" s="253"/>
      <c r="C23" s="253"/>
      <c r="D23" s="254"/>
      <c r="E23" s="405"/>
      <c r="F23" s="406"/>
      <c r="G23" s="406"/>
      <c r="H23" s="406"/>
      <c r="I23" s="406"/>
      <c r="J23" s="387"/>
      <c r="K23" s="388"/>
      <c r="L23" s="388"/>
      <c r="M23" s="388"/>
      <c r="N23" s="388"/>
      <c r="O23" s="388"/>
      <c r="P23" s="388"/>
      <c r="Q23" s="388"/>
      <c r="R23" s="388"/>
      <c r="S23" s="423"/>
      <c r="T23" s="387"/>
      <c r="U23" s="388"/>
      <c r="V23" s="388"/>
      <c r="W23" s="388"/>
      <c r="X23" s="388"/>
      <c r="Y23" s="388"/>
      <c r="Z23" s="388"/>
      <c r="AA23" s="388"/>
      <c r="AB23" s="388"/>
      <c r="AC23" s="423"/>
      <c r="AD23" s="387"/>
      <c r="AE23" s="388"/>
      <c r="AF23" s="388"/>
      <c r="AG23" s="388"/>
      <c r="AH23" s="388"/>
      <c r="AI23" s="388"/>
      <c r="AJ23" s="388"/>
      <c r="AK23" s="388"/>
      <c r="AL23" s="388"/>
      <c r="AM23" s="423"/>
      <c r="AN23" s="387"/>
      <c r="AO23" s="388"/>
      <c r="AP23" s="388"/>
      <c r="AQ23" s="388"/>
      <c r="AR23" s="388"/>
      <c r="AS23" s="388"/>
      <c r="AT23" s="388"/>
      <c r="AU23" s="388"/>
      <c r="AV23" s="388"/>
      <c r="AW23" s="423"/>
      <c r="AX23" s="415"/>
      <c r="AY23" s="413"/>
      <c r="AZ23" s="413"/>
      <c r="BA23" s="413"/>
      <c r="BB23" s="413"/>
      <c r="BC23" s="413"/>
      <c r="BD23" s="413"/>
      <c r="BE23" s="413"/>
      <c r="BF23" s="413"/>
      <c r="BG23" s="414"/>
      <c r="BH23" s="40"/>
      <c r="BI23" s="436"/>
      <c r="BJ23" s="437"/>
      <c r="BK23" s="437"/>
      <c r="BL23" s="437"/>
      <c r="BM23" s="437"/>
      <c r="BN23" s="438"/>
      <c r="BO23" s="40"/>
      <c r="BP23" s="40"/>
      <c r="BQ23" s="40"/>
      <c r="BR23" s="40"/>
      <c r="BS23" s="40"/>
      <c r="BT23" s="40"/>
      <c r="BU23" s="40"/>
      <c r="BV23" s="40"/>
      <c r="BW23" s="40"/>
      <c r="BX23" s="40"/>
      <c r="BY23" s="40"/>
      <c r="BZ23" s="40"/>
      <c r="CA23" s="40"/>
      <c r="CB23" s="40"/>
      <c r="CC23" s="40"/>
      <c r="CD23" s="40"/>
      <c r="CE23" s="40"/>
      <c r="CF23" s="40"/>
      <c r="CG23" s="40"/>
      <c r="CH23" s="40"/>
      <c r="CI23" s="40"/>
      <c r="CJ23" s="40"/>
      <c r="CK23" s="40"/>
      <c r="CL23" s="40"/>
      <c r="CM23" s="40"/>
      <c r="CN23" s="40"/>
      <c r="CO23" s="40"/>
      <c r="CP23" s="40"/>
      <c r="CQ23" s="40"/>
      <c r="CR23" s="40"/>
      <c r="CS23" s="40"/>
      <c r="CT23" s="40"/>
      <c r="CU23" s="40"/>
      <c r="CV23" s="40"/>
    </row>
    <row r="24" spans="1:100" ht="15" customHeight="1" x14ac:dyDescent="0.35">
      <c r="A24" s="40"/>
      <c r="B24" s="253"/>
      <c r="C24" s="253"/>
      <c r="D24" s="254"/>
      <c r="E24" s="405"/>
      <c r="F24" s="406"/>
      <c r="G24" s="406"/>
      <c r="H24" s="406"/>
      <c r="I24" s="406"/>
      <c r="J24" s="387" t="e">
        <f>IF(AND('Riesgos Corrup'!#REF!="Muy Alta",'Riesgos Corrup'!#REF!="Leve"),CONCATENATE("R",'Riesgos Corrup'!#REF!),"")</f>
        <v>#REF!</v>
      </c>
      <c r="K24" s="388"/>
      <c r="L24" s="388" t="e">
        <f>IF(AND('Riesgos Corrup'!#REF!="Muy Alta",'Riesgos Corrup'!#REF!="Leve"),CONCATENATE("R",'Riesgos Corrup'!#REF!),"")</f>
        <v>#REF!</v>
      </c>
      <c r="M24" s="388"/>
      <c r="N24" s="388" t="str">
        <f ca="1">IF(AND('Riesgos Corrup'!$K$49="Muy Alta",'Riesgos Corrup'!$O$49="Leve"),CONCATENATE("R",'Riesgos Corrup'!$A$49),"")</f>
        <v/>
      </c>
      <c r="O24" s="388"/>
      <c r="P24" s="388" t="e">
        <f>IF(AND('Riesgos Corrup'!#REF!="Muy Alta",'Riesgos Corrup'!#REF!="Leve"),CONCATENATE("R",'Riesgos Corrup'!#REF!),"")</f>
        <v>#REF!</v>
      </c>
      <c r="Q24" s="388"/>
      <c r="R24" s="388" t="str">
        <f>IF(AND('Riesgos Corrup'!$K$54="Muy Alta",'Riesgos Corrup'!$O$54="Leve"),CONCATENATE("R",'Riesgos Corrup'!$A$54),"")</f>
        <v/>
      </c>
      <c r="S24" s="423"/>
      <c r="T24" s="387" t="e">
        <f>IF(AND('Riesgos Corrup'!#REF!="Muy Alta",'Riesgos Corrup'!#REF!="Menor"),CONCATENATE("R",'Riesgos Corrup'!#REF!),"")</f>
        <v>#REF!</v>
      </c>
      <c r="U24" s="388"/>
      <c r="V24" s="388" t="e">
        <f>IF(AND('Riesgos Corrup'!#REF!="Muy Alta",'Riesgos Corrup'!#REF!="Menor"),CONCATENATE("R",'Riesgos Corrup'!#REF!),"")</f>
        <v>#REF!</v>
      </c>
      <c r="W24" s="388"/>
      <c r="X24" s="388" t="str">
        <f ca="1">IF(AND('Riesgos Corrup'!$K$49="Muy Alta",'Riesgos Corrup'!$O$49="Menor"),CONCATENATE("R",'Riesgos Corrup'!$A$49),"")</f>
        <v/>
      </c>
      <c r="Y24" s="388"/>
      <c r="Z24" s="388" t="e">
        <f>IF(AND('Riesgos Corrup'!#REF!="Muy Alta",'Riesgos Corrup'!#REF!="Menor"),CONCATENATE("R",'Riesgos Corrup'!#REF!),"")</f>
        <v>#REF!</v>
      </c>
      <c r="AA24" s="388"/>
      <c r="AB24" s="388" t="str">
        <f>IF(AND('Riesgos Corrup'!$K$54="Muy Alta",'Riesgos Corrup'!$O$54="Menor"),CONCATENATE("R",'Riesgos Corrup'!$A$54),"")</f>
        <v/>
      </c>
      <c r="AC24" s="423"/>
      <c r="AD24" s="387" t="e">
        <f>IF(AND('Riesgos Corrup'!#REF!="Muy Alta",'Riesgos Corrup'!#REF!="Moderado"),CONCATENATE("R",'Riesgos Corrup'!#REF!),"")</f>
        <v>#REF!</v>
      </c>
      <c r="AE24" s="388"/>
      <c r="AF24" s="388" t="e">
        <f>IF(AND('Riesgos Corrup'!#REF!="Muy Alta",'Riesgos Corrup'!#REF!="Moderado"),CONCATENATE("R",'Riesgos Corrup'!#REF!),"")</f>
        <v>#REF!</v>
      </c>
      <c r="AG24" s="388"/>
      <c r="AH24" s="388" t="str">
        <f ca="1">IF(AND('Riesgos Corrup'!$K$49="Muy Alta",'Riesgos Corrup'!$O$49="Moderado"),CONCATENATE("R",'Riesgos Corrup'!$A$49),"")</f>
        <v/>
      </c>
      <c r="AI24" s="388"/>
      <c r="AJ24" s="388" t="e">
        <f>IF(AND('Riesgos Corrup'!#REF!="Muy Alta",'Riesgos Corrup'!#REF!="Moderado"),CONCATENATE("R",'Riesgos Corrup'!#REF!),"")</f>
        <v>#REF!</v>
      </c>
      <c r="AK24" s="388"/>
      <c r="AL24" s="388" t="str">
        <f>IF(AND('Riesgos Corrup'!$K$54="Muy Alta",'Riesgos Corrup'!$O$54="Moderado"),CONCATENATE("R",'Riesgos Corrup'!$A$54),"")</f>
        <v/>
      </c>
      <c r="AM24" s="423"/>
      <c r="AN24" s="387" t="e">
        <f>IF(AND('Riesgos Corrup'!#REF!="Muy Alta",'Riesgos Corrup'!#REF!="Mayor"),CONCATENATE("R",'Riesgos Corrup'!#REF!),"")</f>
        <v>#REF!</v>
      </c>
      <c r="AO24" s="388"/>
      <c r="AP24" s="388" t="e">
        <f>IF(AND('Riesgos Corrup'!#REF!="Muy Alta",'Riesgos Corrup'!#REF!="Mayor"),CONCATENATE("R",'Riesgos Corrup'!#REF!),"")</f>
        <v>#REF!</v>
      </c>
      <c r="AQ24" s="388"/>
      <c r="AR24" s="388" t="str">
        <f ca="1">IF(AND('Riesgos Corrup'!$K$49="Muy Alta",'Riesgos Corrup'!$O$49="Mayor"),CONCATENATE("R",'Riesgos Corrup'!$A$49),"")</f>
        <v/>
      </c>
      <c r="AS24" s="388"/>
      <c r="AT24" s="388" t="e">
        <f>IF(AND('Riesgos Corrup'!#REF!="Muy Alta",'Riesgos Corrup'!#REF!="Mayor"),CONCATENATE("R",'Riesgos Corrup'!#REF!),"")</f>
        <v>#REF!</v>
      </c>
      <c r="AU24" s="388"/>
      <c r="AV24" s="388" t="str">
        <f>IF(AND('Riesgos Corrup'!$K$54="Muy Alta",'Riesgos Corrup'!$O$54="Mayor"),CONCATENATE("R",'Riesgos Corrup'!$A$54),"")</f>
        <v/>
      </c>
      <c r="AW24" s="423"/>
      <c r="AX24" s="415" t="e">
        <f>IF(AND('Riesgos Corrup'!#REF!="Muy Alta",'Riesgos Corrup'!#REF!="Catastrófico"),CONCATENATE("R",'Riesgos Corrup'!#REF!),"")</f>
        <v>#REF!</v>
      </c>
      <c r="AY24" s="413"/>
      <c r="AZ24" s="413" t="e">
        <f>IF(AND('Riesgos Corrup'!#REF!="Muy Alta",'Riesgos Corrup'!#REF!="Catastrófico"),CONCATENATE("R",'Riesgos Corrup'!#REF!),"")</f>
        <v>#REF!</v>
      </c>
      <c r="BA24" s="413"/>
      <c r="BB24" s="413" t="str">
        <f ca="1">IF(AND('Riesgos Corrup'!$K$49="Muy Alta",'Riesgos Corrup'!$O$49="Catastrófico"),CONCATENATE("R",'Riesgos Corrup'!$A$49),"")</f>
        <v/>
      </c>
      <c r="BC24" s="413"/>
      <c r="BD24" s="413" t="e">
        <f>IF(AND('Riesgos Corrup'!#REF!="Muy Alta",'Riesgos Corrup'!#REF!="Catastrófico"),CONCATENATE("R",'Riesgos Corrup'!#REF!),"")</f>
        <v>#REF!</v>
      </c>
      <c r="BE24" s="413"/>
      <c r="BF24" s="413" t="str">
        <f>IF(AND('Riesgos Corrup'!$K$54="Muy Alta",'Riesgos Corrup'!$O$54="Catastrófico"),CONCATENATE("R",'Riesgos Corrup'!$A$54),"")</f>
        <v/>
      </c>
      <c r="BG24" s="414"/>
      <c r="BH24" s="40"/>
      <c r="BI24" s="436"/>
      <c r="BJ24" s="437"/>
      <c r="BK24" s="437"/>
      <c r="BL24" s="437"/>
      <c r="BM24" s="437"/>
      <c r="BN24" s="438"/>
      <c r="BO24" s="40"/>
      <c r="BP24" s="40"/>
      <c r="BQ24" s="40"/>
      <c r="BR24" s="40"/>
      <c r="BS24" s="40"/>
      <c r="BT24" s="40"/>
      <c r="BU24" s="40"/>
      <c r="BV24" s="40"/>
      <c r="BW24" s="40"/>
      <c r="BX24" s="40"/>
      <c r="BY24" s="40"/>
      <c r="BZ24" s="40"/>
      <c r="CA24" s="40"/>
      <c r="CB24" s="40"/>
      <c r="CC24" s="40"/>
      <c r="CD24" s="40"/>
      <c r="CE24" s="40"/>
      <c r="CF24" s="40"/>
      <c r="CG24" s="40"/>
      <c r="CH24" s="40"/>
      <c r="CI24" s="40"/>
      <c r="CJ24" s="40"/>
      <c r="CK24" s="40"/>
      <c r="CL24" s="40"/>
      <c r="CM24" s="40"/>
      <c r="CN24" s="40"/>
      <c r="CO24" s="40"/>
      <c r="CP24" s="40"/>
      <c r="CQ24" s="40"/>
      <c r="CR24" s="40"/>
      <c r="CS24" s="40"/>
      <c r="CT24" s="40"/>
      <c r="CU24" s="40"/>
      <c r="CV24" s="40"/>
    </row>
    <row r="25" spans="1:100" ht="15.75" customHeight="1" thickBot="1" x14ac:dyDescent="0.4">
      <c r="A25" s="40"/>
      <c r="B25" s="253"/>
      <c r="C25" s="253"/>
      <c r="D25" s="254"/>
      <c r="E25" s="407"/>
      <c r="F25" s="408"/>
      <c r="G25" s="408"/>
      <c r="H25" s="408"/>
      <c r="I25" s="408"/>
      <c r="J25" s="424"/>
      <c r="K25" s="422"/>
      <c r="L25" s="422"/>
      <c r="M25" s="422"/>
      <c r="N25" s="422"/>
      <c r="O25" s="422"/>
      <c r="P25" s="422"/>
      <c r="Q25" s="422"/>
      <c r="R25" s="422"/>
      <c r="S25" s="425"/>
      <c r="T25" s="424"/>
      <c r="U25" s="422"/>
      <c r="V25" s="422"/>
      <c r="W25" s="422"/>
      <c r="X25" s="422"/>
      <c r="Y25" s="422"/>
      <c r="Z25" s="422"/>
      <c r="AA25" s="422"/>
      <c r="AB25" s="422"/>
      <c r="AC25" s="425"/>
      <c r="AD25" s="424"/>
      <c r="AE25" s="422"/>
      <c r="AF25" s="422"/>
      <c r="AG25" s="422"/>
      <c r="AH25" s="422"/>
      <c r="AI25" s="422"/>
      <c r="AJ25" s="422"/>
      <c r="AK25" s="422"/>
      <c r="AL25" s="422"/>
      <c r="AM25" s="425"/>
      <c r="AN25" s="424"/>
      <c r="AO25" s="422"/>
      <c r="AP25" s="422"/>
      <c r="AQ25" s="422"/>
      <c r="AR25" s="422"/>
      <c r="AS25" s="422"/>
      <c r="AT25" s="422"/>
      <c r="AU25" s="422"/>
      <c r="AV25" s="422"/>
      <c r="AW25" s="425"/>
      <c r="AX25" s="416"/>
      <c r="AY25" s="417"/>
      <c r="AZ25" s="417"/>
      <c r="BA25" s="417"/>
      <c r="BB25" s="417"/>
      <c r="BC25" s="417"/>
      <c r="BD25" s="417"/>
      <c r="BE25" s="417"/>
      <c r="BF25" s="417"/>
      <c r="BG25" s="418"/>
      <c r="BH25" s="40"/>
      <c r="BI25" s="436"/>
      <c r="BJ25" s="437"/>
      <c r="BK25" s="437"/>
      <c r="BL25" s="437"/>
      <c r="BM25" s="437"/>
      <c r="BN25" s="438"/>
      <c r="BO25" s="40"/>
      <c r="BP25" s="40"/>
      <c r="BQ25" s="40"/>
      <c r="BR25" s="40"/>
      <c r="BS25" s="40"/>
      <c r="BT25" s="40"/>
      <c r="BU25" s="40"/>
      <c r="BV25" s="40"/>
      <c r="BW25" s="40"/>
      <c r="BX25" s="40"/>
      <c r="BY25" s="40"/>
      <c r="BZ25" s="40"/>
      <c r="CA25" s="40"/>
      <c r="CB25" s="40"/>
      <c r="CC25" s="40"/>
      <c r="CD25" s="40"/>
      <c r="CE25" s="40"/>
      <c r="CF25" s="40"/>
      <c r="CG25" s="40"/>
      <c r="CH25" s="40"/>
      <c r="CI25" s="40"/>
      <c r="CJ25" s="40"/>
      <c r="CK25" s="40"/>
      <c r="CL25" s="40"/>
      <c r="CM25" s="40"/>
      <c r="CN25" s="40"/>
      <c r="CO25" s="40"/>
      <c r="CP25" s="40"/>
      <c r="CQ25" s="40"/>
      <c r="CR25" s="40"/>
      <c r="CS25" s="40"/>
      <c r="CT25" s="40"/>
      <c r="CU25" s="40"/>
      <c r="CV25" s="40"/>
    </row>
    <row r="26" spans="1:100" ht="15" customHeight="1" x14ac:dyDescent="0.35">
      <c r="A26" s="40"/>
      <c r="B26" s="253"/>
      <c r="C26" s="253"/>
      <c r="D26" s="254"/>
      <c r="E26" s="403" t="s">
        <v>106</v>
      </c>
      <c r="F26" s="404"/>
      <c r="G26" s="404"/>
      <c r="H26" s="404"/>
      <c r="I26" s="404"/>
      <c r="J26" s="411" t="str">
        <f ca="1">IF(AND('Riesgos Corrup'!$K$7="Alta",'Riesgos Corrup'!$O$7="Mayor"),CONCATENATE("R",'Riesgos Corrup'!$A$7),"")</f>
        <v/>
      </c>
      <c r="K26" s="401"/>
      <c r="L26" s="401" t="e">
        <f>IF(AND('Riesgos Corrup'!#REF!="Alta",'Riesgos Corrup'!#REF!="Mayor"),CONCATENATE("R",'Riesgos Corrup'!#REF!),"")</f>
        <v>#REF!</v>
      </c>
      <c r="M26" s="401"/>
      <c r="N26" s="401" t="e">
        <f>IF(AND('Riesgos Corrup'!#REF!="Alta",'Riesgos Corrup'!#REF!="Mayor"),CONCATENATE("R",'Riesgos Corrup'!#REF!),"")</f>
        <v>#REF!</v>
      </c>
      <c r="O26" s="401"/>
      <c r="P26" s="401" t="str">
        <f ca="1">IF(AND('Riesgos Corrup'!$K$10="Alta",'Riesgos Corrup'!$O$10="Mayor"),CONCATENATE("R",'Riesgos Corrup'!$A$10),"")</f>
        <v/>
      </c>
      <c r="Q26" s="401"/>
      <c r="R26" s="401" t="e">
        <f>IF(AND('Riesgos Corrup'!#REF!="Alta",'Riesgos Corrup'!#REF!="Mayor"),CONCATENATE("R",'Riesgos Corrup'!#REF!),"")</f>
        <v>#REF!</v>
      </c>
      <c r="S26" s="412"/>
      <c r="T26" s="411" t="str">
        <f ca="1">IF(AND('Riesgos Corrup'!$K$7="Alta",'Riesgos Corrup'!$O$7="Mayor"),CONCATENATE("R",'Riesgos Corrup'!$A$7),"")</f>
        <v/>
      </c>
      <c r="U26" s="401"/>
      <c r="V26" s="401" t="e">
        <f>IF(AND('Riesgos Corrup'!#REF!="Alta",'Riesgos Corrup'!#REF!="Mayor"),CONCATENATE("R",'Riesgos Corrup'!#REF!),"")</f>
        <v>#REF!</v>
      </c>
      <c r="W26" s="401"/>
      <c r="X26" s="401" t="e">
        <f>IF(AND('Riesgos Corrup'!#REF!="Alta",'Riesgos Corrup'!#REF!="Mayor"),CONCATENATE("R",'Riesgos Corrup'!#REF!),"")</f>
        <v>#REF!</v>
      </c>
      <c r="Y26" s="401"/>
      <c r="Z26" s="401" t="str">
        <f ca="1">IF(AND('Riesgos Corrup'!$K$10="Alta",'Riesgos Corrup'!$O$10="Mayor"),CONCATENATE("R",'Riesgos Corrup'!$A$10),"")</f>
        <v/>
      </c>
      <c r="AA26" s="401"/>
      <c r="AB26" s="401" t="e">
        <f>IF(AND('Riesgos Corrup'!#REF!="Alta",'Riesgos Corrup'!#REF!="Mayor"),CONCATENATE("R",'Riesgos Corrup'!#REF!),"")</f>
        <v>#REF!</v>
      </c>
      <c r="AC26" s="412"/>
      <c r="AD26" s="409" t="str">
        <f ca="1">IF(AND('Riesgos Corrup'!$K$7="Alta",'Riesgos Corrup'!$O$7="Mayor"),CONCATENATE("R",'Riesgos Corrup'!$A$7),"")</f>
        <v/>
      </c>
      <c r="AE26" s="410"/>
      <c r="AF26" s="410" t="e">
        <f>IF(AND('Riesgos Corrup'!#REF!="Alta",'Riesgos Corrup'!#REF!="Mayor"),CONCATENATE("R",'Riesgos Corrup'!#REF!),"")</f>
        <v>#REF!</v>
      </c>
      <c r="AG26" s="410"/>
      <c r="AH26" s="410" t="e">
        <f>IF(AND('Riesgos Corrup'!#REF!="Alta",'Riesgos Corrup'!#REF!="Mayor"),CONCATENATE("R",'Riesgos Corrup'!#REF!),"")</f>
        <v>#REF!</v>
      </c>
      <c r="AI26" s="410"/>
      <c r="AJ26" s="410" t="str">
        <f ca="1">IF(AND('Riesgos Corrup'!$K$10="Alta",'Riesgos Corrup'!$O$10="Mayor"),CONCATENATE("R",'Riesgos Corrup'!$A$10),"")</f>
        <v/>
      </c>
      <c r="AK26" s="410"/>
      <c r="AL26" s="410" t="e">
        <f>IF(AND('Riesgos Corrup'!#REF!="Alta",'Riesgos Corrup'!#REF!="Mayor"),CONCATENATE("R",'Riesgos Corrup'!#REF!),"")</f>
        <v>#REF!</v>
      </c>
      <c r="AM26" s="426"/>
      <c r="AN26" s="409" t="str">
        <f ca="1">IF(AND('Riesgos Corrup'!$K$7="Alta",'Riesgos Corrup'!$O$7="Mayor"),CONCATENATE("R",'Riesgos Corrup'!$A$7),"")</f>
        <v/>
      </c>
      <c r="AO26" s="410"/>
      <c r="AP26" s="410" t="e">
        <f>IF(AND('Riesgos Corrup'!#REF!="Alta",'Riesgos Corrup'!#REF!="Mayor"),CONCATENATE("R",'Riesgos Corrup'!#REF!),"")</f>
        <v>#REF!</v>
      </c>
      <c r="AQ26" s="410"/>
      <c r="AR26" s="410" t="e">
        <f>IF(AND('Riesgos Corrup'!#REF!="Alta",'Riesgos Corrup'!#REF!="Mayor"),CONCATENATE("R",'Riesgos Corrup'!#REF!),"")</f>
        <v>#REF!</v>
      </c>
      <c r="AS26" s="410"/>
      <c r="AT26" s="410" t="str">
        <f ca="1">IF(AND('Riesgos Corrup'!$K$10="Alta",'Riesgos Corrup'!$O$10="Mayor"),CONCATENATE("R",'Riesgos Corrup'!$A$10),"")</f>
        <v/>
      </c>
      <c r="AU26" s="410"/>
      <c r="AV26" s="410" t="e">
        <f>IF(AND('Riesgos Corrup'!#REF!="Alta",'Riesgos Corrup'!#REF!="Mayor"),CONCATENATE("R",'Riesgos Corrup'!#REF!),"")</f>
        <v>#REF!</v>
      </c>
      <c r="AW26" s="426"/>
      <c r="AX26" s="419" t="str">
        <f ca="1">IF(AND('Riesgos Corrup'!$K$7="Alta",'Riesgos Corrup'!$O$7="Catastrófico"),CONCATENATE("R",'Riesgos Corrup'!$A$7),"")</f>
        <v/>
      </c>
      <c r="AY26" s="420"/>
      <c r="AZ26" s="420" t="e">
        <f>IF(AND('Riesgos Corrup'!#REF!="Alta",'Riesgos Corrup'!#REF!="Catastrófico"),CONCATENATE("R",'Riesgos Corrup'!#REF!),"")</f>
        <v>#REF!</v>
      </c>
      <c r="BA26" s="420"/>
      <c r="BB26" s="420" t="e">
        <f>IF(AND('Riesgos Corrup'!#REF!="Alta",'Riesgos Corrup'!#REF!="Catastrófico"),CONCATENATE("R",'Riesgos Corrup'!#REF!),"")</f>
        <v>#REF!</v>
      </c>
      <c r="BC26" s="420"/>
      <c r="BD26" s="420" t="str">
        <f ca="1">IF(AND('Riesgos Corrup'!$K$10="Alta",'Riesgos Corrup'!$O$10="Catastrófico"),CONCATENATE("R",'Riesgos Corrup'!$A$10),"")</f>
        <v/>
      </c>
      <c r="BE26" s="420"/>
      <c r="BF26" s="420" t="e">
        <f>IF(AND('Riesgos Corrup'!#REF!="Alta",'Riesgos Corrup'!#REF!="Catastrófico"),CONCATENATE("R",'Riesgos Corrup'!#REF!),"")</f>
        <v>#REF!</v>
      </c>
      <c r="BG26" s="421"/>
      <c r="BH26" s="40"/>
      <c r="BI26" s="436"/>
      <c r="BJ26" s="437"/>
      <c r="BK26" s="437"/>
      <c r="BL26" s="437"/>
      <c r="BM26" s="437"/>
      <c r="BN26" s="438"/>
      <c r="BO26" s="40"/>
      <c r="BP26" s="40"/>
      <c r="BQ26" s="40"/>
      <c r="BR26" s="40"/>
      <c r="BS26" s="40"/>
      <c r="BT26" s="40"/>
      <c r="BU26" s="40"/>
      <c r="BV26" s="40"/>
      <c r="BW26" s="40"/>
      <c r="BX26" s="40"/>
      <c r="BY26" s="40"/>
      <c r="BZ26" s="40"/>
      <c r="CA26" s="40"/>
      <c r="CB26" s="40"/>
      <c r="CC26" s="40"/>
      <c r="CD26" s="40"/>
      <c r="CE26" s="40"/>
      <c r="CF26" s="40"/>
      <c r="CG26" s="40"/>
      <c r="CH26" s="40"/>
      <c r="CI26" s="40"/>
      <c r="CJ26" s="40"/>
      <c r="CK26" s="40"/>
      <c r="CL26" s="40"/>
      <c r="CM26" s="40"/>
      <c r="CN26" s="40"/>
      <c r="CO26" s="40"/>
      <c r="CP26" s="40"/>
      <c r="CQ26" s="40"/>
      <c r="CR26" s="40"/>
      <c r="CS26" s="40"/>
      <c r="CT26" s="40"/>
      <c r="CU26" s="40"/>
      <c r="CV26" s="40"/>
    </row>
    <row r="27" spans="1:100" ht="15" customHeight="1" x14ac:dyDescent="0.35">
      <c r="A27" s="40"/>
      <c r="B27" s="253"/>
      <c r="C27" s="253"/>
      <c r="D27" s="254"/>
      <c r="E27" s="405"/>
      <c r="F27" s="406"/>
      <c r="G27" s="406"/>
      <c r="H27" s="406"/>
      <c r="I27" s="406"/>
      <c r="J27" s="395"/>
      <c r="K27" s="396"/>
      <c r="L27" s="396"/>
      <c r="M27" s="396"/>
      <c r="N27" s="396"/>
      <c r="O27" s="396"/>
      <c r="P27" s="396"/>
      <c r="Q27" s="396"/>
      <c r="R27" s="396"/>
      <c r="S27" s="399"/>
      <c r="T27" s="395"/>
      <c r="U27" s="396"/>
      <c r="V27" s="396"/>
      <c r="W27" s="396"/>
      <c r="X27" s="396"/>
      <c r="Y27" s="396"/>
      <c r="Z27" s="396"/>
      <c r="AA27" s="396"/>
      <c r="AB27" s="396"/>
      <c r="AC27" s="399"/>
      <c r="AD27" s="387"/>
      <c r="AE27" s="388"/>
      <c r="AF27" s="388"/>
      <c r="AG27" s="388"/>
      <c r="AH27" s="388"/>
      <c r="AI27" s="388"/>
      <c r="AJ27" s="388"/>
      <c r="AK27" s="388"/>
      <c r="AL27" s="388"/>
      <c r="AM27" s="423"/>
      <c r="AN27" s="387"/>
      <c r="AO27" s="388"/>
      <c r="AP27" s="388"/>
      <c r="AQ27" s="388"/>
      <c r="AR27" s="388"/>
      <c r="AS27" s="388"/>
      <c r="AT27" s="388"/>
      <c r="AU27" s="388"/>
      <c r="AV27" s="388"/>
      <c r="AW27" s="423"/>
      <c r="AX27" s="415"/>
      <c r="AY27" s="413"/>
      <c r="AZ27" s="413"/>
      <c r="BA27" s="413"/>
      <c r="BB27" s="413"/>
      <c r="BC27" s="413"/>
      <c r="BD27" s="413"/>
      <c r="BE27" s="413"/>
      <c r="BF27" s="413"/>
      <c r="BG27" s="414"/>
      <c r="BH27" s="40"/>
      <c r="BI27" s="436"/>
      <c r="BJ27" s="437"/>
      <c r="BK27" s="437"/>
      <c r="BL27" s="437"/>
      <c r="BM27" s="437"/>
      <c r="BN27" s="438"/>
      <c r="BO27" s="40"/>
      <c r="BP27" s="40"/>
      <c r="BQ27" s="40"/>
      <c r="BR27" s="40"/>
      <c r="BS27" s="40"/>
      <c r="BT27" s="40"/>
      <c r="BU27" s="40"/>
      <c r="BV27" s="40"/>
      <c r="BW27" s="40"/>
      <c r="BX27" s="40"/>
      <c r="BY27" s="40"/>
      <c r="BZ27" s="40"/>
      <c r="CA27" s="40"/>
      <c r="CB27" s="40"/>
      <c r="CC27" s="40"/>
      <c r="CD27" s="40"/>
      <c r="CE27" s="40"/>
      <c r="CF27" s="40"/>
      <c r="CG27" s="40"/>
      <c r="CH27" s="40"/>
      <c r="CI27" s="40"/>
      <c r="CJ27" s="40"/>
      <c r="CK27" s="40"/>
      <c r="CL27" s="40"/>
      <c r="CM27" s="40"/>
      <c r="CN27" s="40"/>
      <c r="CO27" s="40"/>
      <c r="CP27" s="40"/>
      <c r="CQ27" s="40"/>
      <c r="CR27" s="40"/>
      <c r="CS27" s="40"/>
      <c r="CT27" s="40"/>
      <c r="CU27" s="40"/>
      <c r="CV27" s="40"/>
    </row>
    <row r="28" spans="1:100" ht="15" customHeight="1" x14ac:dyDescent="0.35">
      <c r="A28" s="40"/>
      <c r="B28" s="253"/>
      <c r="C28" s="253"/>
      <c r="D28" s="254"/>
      <c r="E28" s="405"/>
      <c r="F28" s="406"/>
      <c r="G28" s="406"/>
      <c r="H28" s="406"/>
      <c r="I28" s="406"/>
      <c r="J28" s="395" t="str">
        <f ca="1">IF(AND('Riesgos Corrup'!$K$13="Alta",'Riesgos Corrup'!$O$13="Mayor"),CONCATENATE("R",'Riesgos Corrup'!$A$13),"")</f>
        <v/>
      </c>
      <c r="K28" s="396"/>
      <c r="L28" s="396" t="e">
        <f>IF(AND('Riesgos Corrup'!#REF!="Alta",'Riesgos Corrup'!#REF!="Mayor"),CONCATENATE("R",'Riesgos Corrup'!#REF!),"")</f>
        <v>#REF!</v>
      </c>
      <c r="M28" s="396"/>
      <c r="N28" s="396" t="e">
        <f>IF(AND('Riesgos Corrup'!#REF!="Alta",'Riesgos Corrup'!#REF!="Mayor"),CONCATENATE("R",'Riesgos Corrup'!#REF!),"")</f>
        <v>#REF!</v>
      </c>
      <c r="O28" s="396"/>
      <c r="P28" s="396" t="e">
        <f>IF(AND('Riesgos Corrup'!#REF!="Alta",'Riesgos Corrup'!#REF!="Mayor"),CONCATENATE("R",'Riesgos Corrup'!#REF!),"")</f>
        <v>#REF!</v>
      </c>
      <c r="Q28" s="396"/>
      <c r="R28" s="396" t="str">
        <f ca="1">IF(AND('Riesgos Corrup'!$K$16="Alta",'Riesgos Corrup'!$O$16="Mayor"),CONCATENATE("R",'Riesgos Corrup'!$A$16),"")</f>
        <v/>
      </c>
      <c r="S28" s="399"/>
      <c r="T28" s="395" t="str">
        <f ca="1">IF(AND('Riesgos Corrup'!$K$13="Alta",'Riesgos Corrup'!$O$13="Mayor"),CONCATENATE("R",'Riesgos Corrup'!$A$13),"")</f>
        <v/>
      </c>
      <c r="U28" s="396"/>
      <c r="V28" s="396" t="e">
        <f>IF(AND('Riesgos Corrup'!#REF!="Alta",'Riesgos Corrup'!#REF!="Mayor"),CONCATENATE("R",'Riesgos Corrup'!#REF!),"")</f>
        <v>#REF!</v>
      </c>
      <c r="W28" s="396"/>
      <c r="X28" s="396" t="e">
        <f>IF(AND('Riesgos Corrup'!#REF!="Alta",'Riesgos Corrup'!#REF!="Mayor"),CONCATENATE("R",'Riesgos Corrup'!#REF!),"")</f>
        <v>#REF!</v>
      </c>
      <c r="Y28" s="396"/>
      <c r="Z28" s="396" t="e">
        <f>IF(AND('Riesgos Corrup'!#REF!="Alta",'Riesgos Corrup'!#REF!="Mayor"),CONCATENATE("R",'Riesgos Corrup'!#REF!),"")</f>
        <v>#REF!</v>
      </c>
      <c r="AA28" s="396"/>
      <c r="AB28" s="396" t="str">
        <f ca="1">IF(AND('Riesgos Corrup'!$K$16="Alta",'Riesgos Corrup'!$O$16="Mayor"),CONCATENATE("R",'Riesgos Corrup'!$A$16),"")</f>
        <v/>
      </c>
      <c r="AC28" s="399"/>
      <c r="AD28" s="387" t="str">
        <f ca="1">IF(AND('Riesgos Corrup'!$K$13="Alta",'Riesgos Corrup'!$O$13="Mayor"),CONCATENATE("R",'Riesgos Corrup'!$A$13),"")</f>
        <v/>
      </c>
      <c r="AE28" s="388"/>
      <c r="AF28" s="388" t="e">
        <f>IF(AND('Riesgos Corrup'!#REF!="Alta",'Riesgos Corrup'!#REF!="Mayor"),CONCATENATE("R",'Riesgos Corrup'!#REF!),"")</f>
        <v>#REF!</v>
      </c>
      <c r="AG28" s="388"/>
      <c r="AH28" s="388" t="e">
        <f>IF(AND('Riesgos Corrup'!#REF!="Alta",'Riesgos Corrup'!#REF!="Mayor"),CONCATENATE("R",'Riesgos Corrup'!#REF!),"")</f>
        <v>#REF!</v>
      </c>
      <c r="AI28" s="388"/>
      <c r="AJ28" s="388" t="e">
        <f>IF(AND('Riesgos Corrup'!#REF!="Alta",'Riesgos Corrup'!#REF!="Mayor"),CONCATENATE("R",'Riesgos Corrup'!#REF!),"")</f>
        <v>#REF!</v>
      </c>
      <c r="AK28" s="388"/>
      <c r="AL28" s="388" t="str">
        <f ca="1">IF(AND('Riesgos Corrup'!$K$16="Alta",'Riesgos Corrup'!$O$16="Mayor"),CONCATENATE("R",'Riesgos Corrup'!$A$16),"")</f>
        <v/>
      </c>
      <c r="AM28" s="423"/>
      <c r="AN28" s="387" t="str">
        <f ca="1">IF(AND('Riesgos Corrup'!$K$13="Alta",'Riesgos Corrup'!$O$13="Mayor"),CONCATENATE("R",'Riesgos Corrup'!$A$13),"")</f>
        <v/>
      </c>
      <c r="AO28" s="388"/>
      <c r="AP28" s="388" t="e">
        <f>IF(AND('Riesgos Corrup'!#REF!="Alta",'Riesgos Corrup'!#REF!="Mayor"),CONCATENATE("R",'Riesgos Corrup'!#REF!),"")</f>
        <v>#REF!</v>
      </c>
      <c r="AQ28" s="388"/>
      <c r="AR28" s="388" t="e">
        <f>IF(AND('Riesgos Corrup'!#REF!="Alta",'Riesgos Corrup'!#REF!="Mayor"),CONCATENATE("R",'Riesgos Corrup'!#REF!),"")</f>
        <v>#REF!</v>
      </c>
      <c r="AS28" s="388"/>
      <c r="AT28" s="388" t="e">
        <f>IF(AND('Riesgos Corrup'!#REF!="Alta",'Riesgos Corrup'!#REF!="Mayor"),CONCATENATE("R",'Riesgos Corrup'!#REF!),"")</f>
        <v>#REF!</v>
      </c>
      <c r="AU28" s="388"/>
      <c r="AV28" s="388" t="str">
        <f ca="1">IF(AND('Riesgos Corrup'!$K$16="Alta",'Riesgos Corrup'!$O$16="Mayor"),CONCATENATE("R",'Riesgos Corrup'!$A$16),"")</f>
        <v/>
      </c>
      <c r="AW28" s="423"/>
      <c r="AX28" s="415" t="str">
        <f ca="1">IF(AND('Riesgos Corrup'!$K$13="Alta",'Riesgos Corrup'!$O$13="Catastrófico"),CONCATENATE("R",'Riesgos Corrup'!$A$13),"")</f>
        <v/>
      </c>
      <c r="AY28" s="413"/>
      <c r="AZ28" s="413" t="e">
        <f>IF(AND('Riesgos Corrup'!#REF!="Alta",'Riesgos Corrup'!#REF!="Catastrófico"),CONCATENATE("R",'Riesgos Corrup'!#REF!),"")</f>
        <v>#REF!</v>
      </c>
      <c r="BA28" s="413"/>
      <c r="BB28" s="413" t="e">
        <f>IF(AND('Riesgos Corrup'!#REF!="Alta",'Riesgos Corrup'!#REF!="Catastrófico"),CONCATENATE("R",'Riesgos Corrup'!#REF!),"")</f>
        <v>#REF!</v>
      </c>
      <c r="BC28" s="413"/>
      <c r="BD28" s="413" t="e">
        <f>IF(AND('Riesgos Corrup'!#REF!="Alta",'Riesgos Corrup'!#REF!="Catastrófico"),CONCATENATE("R",'Riesgos Corrup'!#REF!),"")</f>
        <v>#REF!</v>
      </c>
      <c r="BE28" s="413"/>
      <c r="BF28" s="413" t="str">
        <f ca="1">IF(AND('Riesgos Corrup'!$K$16="Alta",'Riesgos Corrup'!$O$16="Catastrófico"),CONCATENATE("R",'Riesgos Corrup'!$A$16),"")</f>
        <v/>
      </c>
      <c r="BG28" s="414"/>
      <c r="BH28" s="40"/>
      <c r="BI28" s="436"/>
      <c r="BJ28" s="437"/>
      <c r="BK28" s="437"/>
      <c r="BL28" s="437"/>
      <c r="BM28" s="437"/>
      <c r="BN28" s="438"/>
      <c r="BO28" s="40"/>
      <c r="BP28" s="40"/>
      <c r="BQ28" s="40"/>
      <c r="BR28" s="40"/>
      <c r="BS28" s="40"/>
      <c r="BT28" s="40"/>
      <c r="BU28" s="40"/>
      <c r="BV28" s="40"/>
      <c r="BW28" s="40"/>
      <c r="BX28" s="40"/>
      <c r="BY28" s="40"/>
      <c r="BZ28" s="40"/>
      <c r="CA28" s="40"/>
      <c r="CB28" s="40"/>
      <c r="CC28" s="40"/>
      <c r="CD28" s="40"/>
      <c r="CE28" s="40"/>
      <c r="CF28" s="40"/>
      <c r="CG28" s="40"/>
      <c r="CH28" s="40"/>
      <c r="CI28" s="40"/>
      <c r="CJ28" s="40"/>
      <c r="CK28" s="40"/>
      <c r="CL28" s="40"/>
      <c r="CM28" s="40"/>
      <c r="CN28" s="40"/>
      <c r="CO28" s="40"/>
      <c r="CP28" s="40"/>
      <c r="CQ28" s="40"/>
      <c r="CR28" s="40"/>
      <c r="CS28" s="40"/>
      <c r="CT28" s="40"/>
      <c r="CU28" s="40"/>
      <c r="CV28" s="40"/>
    </row>
    <row r="29" spans="1:100" ht="15" customHeight="1" x14ac:dyDescent="0.35">
      <c r="A29" s="40"/>
      <c r="B29" s="253"/>
      <c r="C29" s="253"/>
      <c r="D29" s="254"/>
      <c r="E29" s="405"/>
      <c r="F29" s="406"/>
      <c r="G29" s="406"/>
      <c r="H29" s="406"/>
      <c r="I29" s="406"/>
      <c r="J29" s="395"/>
      <c r="K29" s="396"/>
      <c r="L29" s="396"/>
      <c r="M29" s="396"/>
      <c r="N29" s="396"/>
      <c r="O29" s="396"/>
      <c r="P29" s="396"/>
      <c r="Q29" s="396"/>
      <c r="R29" s="396"/>
      <c r="S29" s="399"/>
      <c r="T29" s="395"/>
      <c r="U29" s="396"/>
      <c r="V29" s="396"/>
      <c r="W29" s="396"/>
      <c r="X29" s="396"/>
      <c r="Y29" s="396"/>
      <c r="Z29" s="396"/>
      <c r="AA29" s="396"/>
      <c r="AB29" s="396"/>
      <c r="AC29" s="399"/>
      <c r="AD29" s="387"/>
      <c r="AE29" s="388"/>
      <c r="AF29" s="388"/>
      <c r="AG29" s="388"/>
      <c r="AH29" s="388"/>
      <c r="AI29" s="388"/>
      <c r="AJ29" s="388"/>
      <c r="AK29" s="388"/>
      <c r="AL29" s="388"/>
      <c r="AM29" s="423"/>
      <c r="AN29" s="387"/>
      <c r="AO29" s="388"/>
      <c r="AP29" s="388"/>
      <c r="AQ29" s="388"/>
      <c r="AR29" s="388"/>
      <c r="AS29" s="388"/>
      <c r="AT29" s="388"/>
      <c r="AU29" s="388"/>
      <c r="AV29" s="388"/>
      <c r="AW29" s="423"/>
      <c r="AX29" s="415"/>
      <c r="AY29" s="413"/>
      <c r="AZ29" s="413"/>
      <c r="BA29" s="413"/>
      <c r="BB29" s="413"/>
      <c r="BC29" s="413"/>
      <c r="BD29" s="413"/>
      <c r="BE29" s="413"/>
      <c r="BF29" s="413"/>
      <c r="BG29" s="414"/>
      <c r="BH29" s="40"/>
      <c r="BI29" s="436"/>
      <c r="BJ29" s="437"/>
      <c r="BK29" s="437"/>
      <c r="BL29" s="437"/>
      <c r="BM29" s="437"/>
      <c r="BN29" s="438"/>
      <c r="BO29" s="40"/>
      <c r="BP29" s="40"/>
      <c r="BQ29" s="40"/>
      <c r="BR29" s="40"/>
      <c r="BS29" s="40"/>
      <c r="BT29" s="40"/>
      <c r="BU29" s="40"/>
      <c r="BV29" s="40"/>
      <c r="BW29" s="40"/>
      <c r="BX29" s="40"/>
      <c r="BY29" s="40"/>
      <c r="BZ29" s="40"/>
      <c r="CA29" s="40"/>
      <c r="CB29" s="40"/>
      <c r="CC29" s="40"/>
      <c r="CD29" s="40"/>
      <c r="CE29" s="40"/>
      <c r="CF29" s="40"/>
      <c r="CG29" s="40"/>
      <c r="CH29" s="40"/>
      <c r="CI29" s="40"/>
      <c r="CJ29" s="40"/>
      <c r="CK29" s="40"/>
      <c r="CL29" s="40"/>
      <c r="CM29" s="40"/>
      <c r="CN29" s="40"/>
      <c r="CO29" s="40"/>
      <c r="CP29" s="40"/>
      <c r="CQ29" s="40"/>
      <c r="CR29" s="40"/>
      <c r="CS29" s="40"/>
      <c r="CT29" s="40"/>
      <c r="CU29" s="40"/>
      <c r="CV29" s="40"/>
    </row>
    <row r="30" spans="1:100" ht="15" customHeight="1" x14ac:dyDescent="0.35">
      <c r="A30" s="40"/>
      <c r="B30" s="253"/>
      <c r="C30" s="253"/>
      <c r="D30" s="254"/>
      <c r="E30" s="405"/>
      <c r="F30" s="406"/>
      <c r="G30" s="406"/>
      <c r="H30" s="406"/>
      <c r="I30" s="406"/>
      <c r="J30" s="395" t="e">
        <f>IF(AND('Riesgos Corrup'!#REF!="Alta",'Riesgos Corrup'!#REF!="Mayor"),CONCATENATE("R",'Riesgos Corrup'!#REF!),"")</f>
        <v>#REF!</v>
      </c>
      <c r="K30" s="396"/>
      <c r="L30" s="396" t="e">
        <f>IF(AND('Riesgos Corrup'!#REF!="Alta",'Riesgos Corrup'!#REF!="Mayor"),CONCATENATE("R",'Riesgos Corrup'!#REF!),"")</f>
        <v>#REF!</v>
      </c>
      <c r="M30" s="396"/>
      <c r="N30" s="396" t="e">
        <f>IF(AND('Riesgos Corrup'!#REF!="Alta",'Riesgos Corrup'!#REF!="Mayor"),CONCATENATE("R",'Riesgos Corrup'!#REF!),"")</f>
        <v>#REF!</v>
      </c>
      <c r="O30" s="396"/>
      <c r="P30" s="396" t="str">
        <f ca="1">IF(AND('Riesgos Corrup'!$K$19="Alta",'Riesgos Corrup'!$O$19="Mayor"),CONCATENATE("R",'Riesgos Corrup'!$A$19),"")</f>
        <v/>
      </c>
      <c r="Q30" s="396"/>
      <c r="R30" s="396" t="e">
        <f>IF(AND('Riesgos Corrup'!#REF!="Alta",'Riesgos Corrup'!#REF!="Mayor"),CONCATENATE("R",'Riesgos Corrup'!#REF!),"")</f>
        <v>#REF!</v>
      </c>
      <c r="S30" s="399"/>
      <c r="T30" s="395" t="e">
        <f>IF(AND('Riesgos Corrup'!#REF!="Alta",'Riesgos Corrup'!#REF!="Mayor"),CONCATENATE("R",'Riesgos Corrup'!#REF!),"")</f>
        <v>#REF!</v>
      </c>
      <c r="U30" s="396"/>
      <c r="V30" s="396" t="e">
        <f>IF(AND('Riesgos Corrup'!#REF!="Alta",'Riesgos Corrup'!#REF!="Mayor"),CONCATENATE("R",'Riesgos Corrup'!#REF!),"")</f>
        <v>#REF!</v>
      </c>
      <c r="W30" s="396"/>
      <c r="X30" s="396" t="e">
        <f>IF(AND('Riesgos Corrup'!#REF!="Alta",'Riesgos Corrup'!#REF!="Mayor"),CONCATENATE("R",'Riesgos Corrup'!#REF!),"")</f>
        <v>#REF!</v>
      </c>
      <c r="Y30" s="396"/>
      <c r="Z30" s="396" t="str">
        <f ca="1">IF(AND('Riesgos Corrup'!$K$19="Alta",'Riesgos Corrup'!$O$19="Mayor"),CONCATENATE("R",'Riesgos Corrup'!$A$19),"")</f>
        <v/>
      </c>
      <c r="AA30" s="396"/>
      <c r="AB30" s="396" t="e">
        <f>IF(AND('Riesgos Corrup'!#REF!="Alta",'Riesgos Corrup'!#REF!="Mayor"),CONCATENATE("R",'Riesgos Corrup'!#REF!),"")</f>
        <v>#REF!</v>
      </c>
      <c r="AC30" s="399"/>
      <c r="AD30" s="387" t="e">
        <f>IF(AND('Riesgos Corrup'!#REF!="Alta",'Riesgos Corrup'!#REF!="Mayor"),CONCATENATE("R",'Riesgos Corrup'!#REF!),"")</f>
        <v>#REF!</v>
      </c>
      <c r="AE30" s="388"/>
      <c r="AF30" s="388" t="e">
        <f>IF(AND('Riesgos Corrup'!#REF!="Alta",'Riesgos Corrup'!#REF!="Mayor"),CONCATENATE("R",'Riesgos Corrup'!#REF!),"")</f>
        <v>#REF!</v>
      </c>
      <c r="AG30" s="388"/>
      <c r="AH30" s="388" t="e">
        <f>IF(AND('Riesgos Corrup'!#REF!="Alta",'Riesgos Corrup'!#REF!="Mayor"),CONCATENATE("R",'Riesgos Corrup'!#REF!),"")</f>
        <v>#REF!</v>
      </c>
      <c r="AI30" s="388"/>
      <c r="AJ30" s="388" t="str">
        <f ca="1">IF(AND('Riesgos Corrup'!$K$19="Alta",'Riesgos Corrup'!$O$19="Mayor"),CONCATENATE("R",'Riesgos Corrup'!$A$19),"")</f>
        <v/>
      </c>
      <c r="AK30" s="388"/>
      <c r="AL30" s="388" t="e">
        <f>IF(AND('Riesgos Corrup'!#REF!="Alta",'Riesgos Corrup'!#REF!="Mayor"),CONCATENATE("R",'Riesgos Corrup'!#REF!),"")</f>
        <v>#REF!</v>
      </c>
      <c r="AM30" s="423"/>
      <c r="AN30" s="387" t="e">
        <f>IF(AND('Riesgos Corrup'!#REF!="Alta",'Riesgos Corrup'!#REF!="Mayor"),CONCATENATE("R",'Riesgos Corrup'!#REF!),"")</f>
        <v>#REF!</v>
      </c>
      <c r="AO30" s="388"/>
      <c r="AP30" s="388" t="e">
        <f>IF(AND('Riesgos Corrup'!#REF!="Alta",'Riesgos Corrup'!#REF!="Mayor"),CONCATENATE("R",'Riesgos Corrup'!#REF!),"")</f>
        <v>#REF!</v>
      </c>
      <c r="AQ30" s="388"/>
      <c r="AR30" s="388" t="e">
        <f>IF(AND('Riesgos Corrup'!#REF!="Alta",'Riesgos Corrup'!#REF!="Mayor"),CONCATENATE("R",'Riesgos Corrup'!#REF!),"")</f>
        <v>#REF!</v>
      </c>
      <c r="AS30" s="388"/>
      <c r="AT30" s="388" t="str">
        <f ca="1">IF(AND('Riesgos Corrup'!$K$19="Alta",'Riesgos Corrup'!$O$19="Mayor"),CONCATENATE("R",'Riesgos Corrup'!$A$19),"")</f>
        <v/>
      </c>
      <c r="AU30" s="388"/>
      <c r="AV30" s="388" t="e">
        <f>IF(AND('Riesgos Corrup'!#REF!="Alta",'Riesgos Corrup'!#REF!="Mayor"),CONCATENATE("R",'Riesgos Corrup'!#REF!),"")</f>
        <v>#REF!</v>
      </c>
      <c r="AW30" s="423"/>
      <c r="AX30" s="415" t="e">
        <f>IF(AND('Riesgos Corrup'!#REF!="Alta",'Riesgos Corrup'!#REF!="Catastrófico"),CONCATENATE("R",'Riesgos Corrup'!#REF!),"")</f>
        <v>#REF!</v>
      </c>
      <c r="AY30" s="413"/>
      <c r="AZ30" s="413" t="e">
        <f>IF(AND('Riesgos Corrup'!#REF!="Alta",'Riesgos Corrup'!#REF!="Catastrófico"),CONCATENATE("R",'Riesgos Corrup'!#REF!),"")</f>
        <v>#REF!</v>
      </c>
      <c r="BA30" s="413"/>
      <c r="BB30" s="413" t="e">
        <f>IF(AND('Riesgos Corrup'!#REF!="Alta",'Riesgos Corrup'!#REF!="Catastrófico"),CONCATENATE("R",'Riesgos Corrup'!#REF!),"")</f>
        <v>#REF!</v>
      </c>
      <c r="BC30" s="413"/>
      <c r="BD30" s="413" t="str">
        <f ca="1">IF(AND('Riesgos Corrup'!$K$19="Alta",'Riesgos Corrup'!$O$19="Catastrófico"),CONCATENATE("R",'Riesgos Corrup'!$A$19),"")</f>
        <v/>
      </c>
      <c r="BE30" s="413"/>
      <c r="BF30" s="413" t="e">
        <f>IF(AND('Riesgos Corrup'!#REF!="Alta",'Riesgos Corrup'!#REF!="Catastrófico"),CONCATENATE("R",'Riesgos Corrup'!#REF!),"")</f>
        <v>#REF!</v>
      </c>
      <c r="BG30" s="414"/>
      <c r="BH30" s="40"/>
      <c r="BI30" s="436"/>
      <c r="BJ30" s="437"/>
      <c r="BK30" s="437"/>
      <c r="BL30" s="437"/>
      <c r="BM30" s="437"/>
      <c r="BN30" s="438"/>
      <c r="BO30" s="40"/>
      <c r="BP30" s="40"/>
      <c r="BQ30" s="40"/>
      <c r="BR30" s="40"/>
      <c r="BS30" s="40"/>
      <c r="BT30" s="40"/>
      <c r="BU30" s="40"/>
      <c r="BV30" s="40"/>
      <c r="BW30" s="40"/>
      <c r="BX30" s="40"/>
      <c r="BY30" s="40"/>
      <c r="BZ30" s="40"/>
      <c r="CA30" s="40"/>
      <c r="CB30" s="40"/>
      <c r="CC30" s="40"/>
      <c r="CD30" s="40"/>
      <c r="CE30" s="40"/>
      <c r="CF30" s="40"/>
      <c r="CG30" s="40"/>
      <c r="CH30" s="40"/>
      <c r="CI30" s="40"/>
      <c r="CJ30" s="40"/>
      <c r="CK30" s="40"/>
      <c r="CL30" s="40"/>
      <c r="CM30" s="40"/>
      <c r="CN30" s="40"/>
      <c r="CO30" s="40"/>
      <c r="CP30" s="40"/>
      <c r="CQ30" s="40"/>
      <c r="CR30" s="40"/>
      <c r="CS30" s="40"/>
      <c r="CT30" s="40"/>
      <c r="CU30" s="40"/>
      <c r="CV30" s="40"/>
    </row>
    <row r="31" spans="1:100" ht="15" customHeight="1" x14ac:dyDescent="0.35">
      <c r="A31" s="40"/>
      <c r="B31" s="253"/>
      <c r="C31" s="253"/>
      <c r="D31" s="254"/>
      <c r="E31" s="405"/>
      <c r="F31" s="406"/>
      <c r="G31" s="406"/>
      <c r="H31" s="406"/>
      <c r="I31" s="406"/>
      <c r="J31" s="395"/>
      <c r="K31" s="396"/>
      <c r="L31" s="396"/>
      <c r="M31" s="396"/>
      <c r="N31" s="396"/>
      <c r="O31" s="396"/>
      <c r="P31" s="396"/>
      <c r="Q31" s="396"/>
      <c r="R31" s="396"/>
      <c r="S31" s="399"/>
      <c r="T31" s="395"/>
      <c r="U31" s="396"/>
      <c r="V31" s="396"/>
      <c r="W31" s="396"/>
      <c r="X31" s="396"/>
      <c r="Y31" s="396"/>
      <c r="Z31" s="396"/>
      <c r="AA31" s="396"/>
      <c r="AB31" s="396"/>
      <c r="AC31" s="399"/>
      <c r="AD31" s="387"/>
      <c r="AE31" s="388"/>
      <c r="AF31" s="388"/>
      <c r="AG31" s="388"/>
      <c r="AH31" s="388"/>
      <c r="AI31" s="388"/>
      <c r="AJ31" s="388"/>
      <c r="AK31" s="388"/>
      <c r="AL31" s="388"/>
      <c r="AM31" s="423"/>
      <c r="AN31" s="387"/>
      <c r="AO31" s="388"/>
      <c r="AP31" s="388"/>
      <c r="AQ31" s="388"/>
      <c r="AR31" s="388"/>
      <c r="AS31" s="388"/>
      <c r="AT31" s="388"/>
      <c r="AU31" s="388"/>
      <c r="AV31" s="388"/>
      <c r="AW31" s="423"/>
      <c r="AX31" s="415"/>
      <c r="AY31" s="413"/>
      <c r="AZ31" s="413"/>
      <c r="BA31" s="413"/>
      <c r="BB31" s="413"/>
      <c r="BC31" s="413"/>
      <c r="BD31" s="413"/>
      <c r="BE31" s="413"/>
      <c r="BF31" s="413"/>
      <c r="BG31" s="414"/>
      <c r="BH31" s="40"/>
      <c r="BI31" s="436"/>
      <c r="BJ31" s="437"/>
      <c r="BK31" s="437"/>
      <c r="BL31" s="437"/>
      <c r="BM31" s="437"/>
      <c r="BN31" s="438"/>
      <c r="BO31" s="40"/>
      <c r="BP31" s="40"/>
      <c r="BQ31" s="40"/>
      <c r="BR31" s="40"/>
      <c r="BS31" s="40"/>
      <c r="BT31" s="40"/>
      <c r="BU31" s="40"/>
      <c r="BV31" s="40"/>
      <c r="BW31" s="40"/>
      <c r="BX31" s="40"/>
      <c r="BY31" s="40"/>
      <c r="BZ31" s="40"/>
      <c r="CA31" s="40"/>
      <c r="CB31" s="40"/>
      <c r="CC31" s="40"/>
      <c r="CD31" s="40"/>
      <c r="CE31" s="40"/>
      <c r="CF31" s="40"/>
      <c r="CG31" s="40"/>
      <c r="CH31" s="40"/>
      <c r="CI31" s="40"/>
      <c r="CJ31" s="40"/>
      <c r="CK31" s="40"/>
      <c r="CL31" s="40"/>
      <c r="CM31" s="40"/>
      <c r="CN31" s="40"/>
      <c r="CO31" s="40"/>
      <c r="CP31" s="40"/>
      <c r="CQ31" s="40"/>
      <c r="CR31" s="40"/>
      <c r="CS31" s="40"/>
      <c r="CT31" s="40"/>
      <c r="CU31" s="40"/>
      <c r="CV31" s="40"/>
    </row>
    <row r="32" spans="1:100" ht="15" customHeight="1" x14ac:dyDescent="0.35">
      <c r="A32" s="40"/>
      <c r="B32" s="253"/>
      <c r="C32" s="253"/>
      <c r="D32" s="254"/>
      <c r="E32" s="405"/>
      <c r="F32" s="406"/>
      <c r="G32" s="406"/>
      <c r="H32" s="406"/>
      <c r="I32" s="406"/>
      <c r="J32" s="395" t="e">
        <f>IF(AND('Riesgos Corrup'!#REF!="Alta",'Riesgos Corrup'!#REF!="Mayor"),CONCATENATE("R",'Riesgos Corrup'!#REF!),"")</f>
        <v>#REF!</v>
      </c>
      <c r="K32" s="396"/>
      <c r="L32" s="396" t="e">
        <f>IF(AND('Riesgos Corrup'!#REF!="Alta",'Riesgos Corrup'!#REF!="Mayor"),CONCATENATE("R",'Riesgos Corrup'!#REF!),"")</f>
        <v>#REF!</v>
      </c>
      <c r="M32" s="396"/>
      <c r="N32" s="396" t="str">
        <f ca="1">IF(AND('Riesgos Corrup'!$K$22="Alta",'Riesgos Corrup'!$O$22="Mayor"),CONCATENATE("R",'Riesgos Corrup'!$A$22),"")</f>
        <v/>
      </c>
      <c r="O32" s="396"/>
      <c r="P32" s="396" t="e">
        <f>IF(AND('Riesgos Corrup'!#REF!="Alta",'Riesgos Corrup'!#REF!="Mayor"),CONCATENATE("R",'Riesgos Corrup'!#REF!),"")</f>
        <v>#REF!</v>
      </c>
      <c r="Q32" s="396"/>
      <c r="R32" s="396" t="e">
        <f>IF(AND('Riesgos Corrup'!#REF!="Alta",'Riesgos Corrup'!#REF!="Mayor"),CONCATENATE("R",'Riesgos Corrup'!#REF!),"")</f>
        <v>#REF!</v>
      </c>
      <c r="S32" s="399"/>
      <c r="T32" s="395" t="e">
        <f>IF(AND('Riesgos Corrup'!#REF!="Alta",'Riesgos Corrup'!#REF!="Mayor"),CONCATENATE("R",'Riesgos Corrup'!#REF!),"")</f>
        <v>#REF!</v>
      </c>
      <c r="U32" s="396"/>
      <c r="V32" s="396" t="e">
        <f>IF(AND('Riesgos Corrup'!#REF!="Alta",'Riesgos Corrup'!#REF!="Mayor"),CONCATENATE("R",'Riesgos Corrup'!#REF!),"")</f>
        <v>#REF!</v>
      </c>
      <c r="W32" s="396"/>
      <c r="X32" s="396" t="str">
        <f ca="1">IF(AND('Riesgos Corrup'!$K$22="Alta",'Riesgos Corrup'!$O$22="Mayor"),CONCATENATE("R",'Riesgos Corrup'!$A$22),"")</f>
        <v/>
      </c>
      <c r="Y32" s="396"/>
      <c r="Z32" s="396" t="e">
        <f>IF(AND('Riesgos Corrup'!#REF!="Alta",'Riesgos Corrup'!#REF!="Mayor"),CONCATENATE("R",'Riesgos Corrup'!#REF!),"")</f>
        <v>#REF!</v>
      </c>
      <c r="AA32" s="396"/>
      <c r="AB32" s="396" t="e">
        <f>IF(AND('Riesgos Corrup'!#REF!="Alta",'Riesgos Corrup'!#REF!="Mayor"),CONCATENATE("R",'Riesgos Corrup'!#REF!),"")</f>
        <v>#REF!</v>
      </c>
      <c r="AC32" s="399"/>
      <c r="AD32" s="387" t="e">
        <f>IF(AND('Riesgos Corrup'!#REF!="Alta",'Riesgos Corrup'!#REF!="Mayor"),CONCATENATE("R",'Riesgos Corrup'!#REF!),"")</f>
        <v>#REF!</v>
      </c>
      <c r="AE32" s="388"/>
      <c r="AF32" s="388" t="e">
        <f>IF(AND('Riesgos Corrup'!#REF!="Alta",'Riesgos Corrup'!#REF!="Mayor"),CONCATENATE("R",'Riesgos Corrup'!#REF!),"")</f>
        <v>#REF!</v>
      </c>
      <c r="AG32" s="388"/>
      <c r="AH32" s="388" t="str">
        <f ca="1">IF(AND('Riesgos Corrup'!$K$22="Alta",'Riesgos Corrup'!$O$22="Mayor"),CONCATENATE("R",'Riesgos Corrup'!$A$22),"")</f>
        <v/>
      </c>
      <c r="AI32" s="388"/>
      <c r="AJ32" s="388" t="e">
        <f>IF(AND('Riesgos Corrup'!#REF!="Alta",'Riesgos Corrup'!#REF!="Mayor"),CONCATENATE("R",'Riesgos Corrup'!#REF!),"")</f>
        <v>#REF!</v>
      </c>
      <c r="AK32" s="388"/>
      <c r="AL32" s="388" t="e">
        <f>IF(AND('Riesgos Corrup'!#REF!="Alta",'Riesgos Corrup'!#REF!="Mayor"),CONCATENATE("R",'Riesgos Corrup'!#REF!),"")</f>
        <v>#REF!</v>
      </c>
      <c r="AM32" s="423"/>
      <c r="AN32" s="387" t="e">
        <f>IF(AND('Riesgos Corrup'!#REF!="Alta",'Riesgos Corrup'!#REF!="Mayor"),CONCATENATE("R",'Riesgos Corrup'!#REF!),"")</f>
        <v>#REF!</v>
      </c>
      <c r="AO32" s="388"/>
      <c r="AP32" s="388" t="e">
        <f>IF(AND('Riesgos Corrup'!#REF!="Alta",'Riesgos Corrup'!#REF!="Mayor"),CONCATENATE("R",'Riesgos Corrup'!#REF!),"")</f>
        <v>#REF!</v>
      </c>
      <c r="AQ32" s="388"/>
      <c r="AR32" s="388" t="str">
        <f ca="1">IF(AND('Riesgos Corrup'!$K$22="Alta",'Riesgos Corrup'!$O$22="Mayor"),CONCATENATE("R",'Riesgos Corrup'!$A$22),"")</f>
        <v/>
      </c>
      <c r="AS32" s="388"/>
      <c r="AT32" s="388" t="e">
        <f>IF(AND('Riesgos Corrup'!#REF!="Alta",'Riesgos Corrup'!#REF!="Mayor"),CONCATENATE("R",'Riesgos Corrup'!#REF!),"")</f>
        <v>#REF!</v>
      </c>
      <c r="AU32" s="388"/>
      <c r="AV32" s="388" t="e">
        <f>IF(AND('Riesgos Corrup'!#REF!="Alta",'Riesgos Corrup'!#REF!="Mayor"),CONCATENATE("R",'Riesgos Corrup'!#REF!),"")</f>
        <v>#REF!</v>
      </c>
      <c r="AW32" s="423"/>
      <c r="AX32" s="415" t="e">
        <f>IF(AND('Riesgos Corrup'!#REF!="Alta",'Riesgos Corrup'!#REF!="Catastrófico"),CONCATENATE("R",'Riesgos Corrup'!#REF!),"")</f>
        <v>#REF!</v>
      </c>
      <c r="AY32" s="413"/>
      <c r="AZ32" s="413" t="e">
        <f>IF(AND('Riesgos Corrup'!#REF!="Alta",'Riesgos Corrup'!#REF!="Catastrófico"),CONCATENATE("R",'Riesgos Corrup'!#REF!),"")</f>
        <v>#REF!</v>
      </c>
      <c r="BA32" s="413"/>
      <c r="BB32" s="413" t="str">
        <f ca="1">IF(AND('Riesgos Corrup'!$K$22="Alta",'Riesgos Corrup'!$O$22="Catastrófico"),CONCATENATE("R",'Riesgos Corrup'!$A$22),"")</f>
        <v/>
      </c>
      <c r="BC32" s="413"/>
      <c r="BD32" s="413" t="e">
        <f>IF(AND('Riesgos Corrup'!#REF!="Alta",'Riesgos Corrup'!#REF!="Catastrófico"),CONCATENATE("R",'Riesgos Corrup'!#REF!),"")</f>
        <v>#REF!</v>
      </c>
      <c r="BE32" s="413"/>
      <c r="BF32" s="413" t="e">
        <f>IF(AND('Riesgos Corrup'!#REF!="Alta",'Riesgos Corrup'!#REF!="Catastrófico"),CONCATENATE("R",'Riesgos Corrup'!#REF!),"")</f>
        <v>#REF!</v>
      </c>
      <c r="BG32" s="414"/>
      <c r="BH32" s="40"/>
      <c r="BI32" s="436"/>
      <c r="BJ32" s="437"/>
      <c r="BK32" s="437"/>
      <c r="BL32" s="437"/>
      <c r="BM32" s="437"/>
      <c r="BN32" s="438"/>
      <c r="BO32" s="40"/>
      <c r="BP32" s="40"/>
      <c r="BQ32" s="40"/>
      <c r="BR32" s="40"/>
      <c r="BS32" s="40"/>
      <c r="BT32" s="40"/>
      <c r="BU32" s="40"/>
      <c r="BV32" s="40"/>
      <c r="BW32" s="40"/>
      <c r="BX32" s="40"/>
      <c r="BY32" s="40"/>
      <c r="BZ32" s="40"/>
      <c r="CA32" s="40"/>
      <c r="CB32" s="40"/>
      <c r="CC32" s="40"/>
      <c r="CD32" s="40"/>
      <c r="CE32" s="40"/>
      <c r="CF32" s="40"/>
      <c r="CG32" s="40"/>
      <c r="CH32" s="40"/>
      <c r="CI32" s="40"/>
      <c r="CJ32" s="40"/>
      <c r="CK32" s="40"/>
      <c r="CL32" s="40"/>
      <c r="CM32" s="40"/>
      <c r="CN32" s="40"/>
      <c r="CO32" s="40"/>
      <c r="CP32" s="40"/>
      <c r="CQ32" s="40"/>
      <c r="CR32" s="40"/>
      <c r="CS32" s="40"/>
      <c r="CT32" s="40"/>
      <c r="CU32" s="40"/>
      <c r="CV32" s="40"/>
    </row>
    <row r="33" spans="1:100" ht="15" customHeight="1" thickBot="1" x14ac:dyDescent="0.4">
      <c r="A33" s="40"/>
      <c r="B33" s="253"/>
      <c r="C33" s="253"/>
      <c r="D33" s="254"/>
      <c r="E33" s="405"/>
      <c r="F33" s="406"/>
      <c r="G33" s="406"/>
      <c r="H33" s="406"/>
      <c r="I33" s="406"/>
      <c r="J33" s="395"/>
      <c r="K33" s="396"/>
      <c r="L33" s="396"/>
      <c r="M33" s="396"/>
      <c r="N33" s="396"/>
      <c r="O33" s="396"/>
      <c r="P33" s="396"/>
      <c r="Q33" s="396"/>
      <c r="R33" s="396"/>
      <c r="S33" s="399"/>
      <c r="T33" s="395"/>
      <c r="U33" s="396"/>
      <c r="V33" s="396"/>
      <c r="W33" s="396"/>
      <c r="X33" s="396"/>
      <c r="Y33" s="396"/>
      <c r="Z33" s="396"/>
      <c r="AA33" s="396"/>
      <c r="AB33" s="396"/>
      <c r="AC33" s="399"/>
      <c r="AD33" s="387"/>
      <c r="AE33" s="388"/>
      <c r="AF33" s="388"/>
      <c r="AG33" s="388"/>
      <c r="AH33" s="388"/>
      <c r="AI33" s="388"/>
      <c r="AJ33" s="388"/>
      <c r="AK33" s="388"/>
      <c r="AL33" s="388"/>
      <c r="AM33" s="423"/>
      <c r="AN33" s="387"/>
      <c r="AO33" s="388"/>
      <c r="AP33" s="388"/>
      <c r="AQ33" s="388"/>
      <c r="AR33" s="388"/>
      <c r="AS33" s="388"/>
      <c r="AT33" s="388"/>
      <c r="AU33" s="388"/>
      <c r="AV33" s="388"/>
      <c r="AW33" s="423"/>
      <c r="AX33" s="415"/>
      <c r="AY33" s="413"/>
      <c r="AZ33" s="413"/>
      <c r="BA33" s="413"/>
      <c r="BB33" s="413"/>
      <c r="BC33" s="413"/>
      <c r="BD33" s="413"/>
      <c r="BE33" s="413"/>
      <c r="BF33" s="413"/>
      <c r="BG33" s="414"/>
      <c r="BH33" s="40"/>
      <c r="BI33" s="439"/>
      <c r="BJ33" s="440"/>
      <c r="BK33" s="440"/>
      <c r="BL33" s="440"/>
      <c r="BM33" s="440"/>
      <c r="BN33" s="441"/>
      <c r="BO33" s="40"/>
      <c r="BP33" s="40"/>
      <c r="BQ33" s="40"/>
      <c r="BR33" s="40"/>
      <c r="BS33" s="40"/>
      <c r="BT33" s="40"/>
      <c r="BU33" s="40"/>
      <c r="BV33" s="40"/>
      <c r="BW33" s="40"/>
      <c r="BX33" s="40"/>
      <c r="BY33" s="40"/>
      <c r="BZ33" s="40"/>
      <c r="CA33" s="40"/>
      <c r="CB33" s="40"/>
      <c r="CC33" s="40"/>
      <c r="CD33" s="40"/>
      <c r="CE33" s="40"/>
      <c r="CF33" s="40"/>
      <c r="CG33" s="40"/>
      <c r="CH33" s="40"/>
      <c r="CI33" s="40"/>
      <c r="CJ33" s="40"/>
      <c r="CK33" s="40"/>
      <c r="CL33" s="40"/>
      <c r="CM33" s="40"/>
      <c r="CN33" s="40"/>
      <c r="CO33" s="40"/>
      <c r="CP33" s="40"/>
      <c r="CQ33" s="40"/>
      <c r="CR33" s="40"/>
      <c r="CS33" s="40"/>
      <c r="CT33" s="40"/>
      <c r="CU33" s="40"/>
      <c r="CV33" s="40"/>
    </row>
    <row r="34" spans="1:100" ht="15" customHeight="1" x14ac:dyDescent="0.35">
      <c r="A34" s="40"/>
      <c r="B34" s="253"/>
      <c r="C34" s="253"/>
      <c r="D34" s="254"/>
      <c r="E34" s="405"/>
      <c r="F34" s="406"/>
      <c r="G34" s="406"/>
      <c r="H34" s="406"/>
      <c r="I34" s="406"/>
      <c r="J34" s="395" t="str">
        <f ca="1">IF(AND('Riesgos Corrup'!$K$25="Alta",'Riesgos Corrup'!$O$25="Mayor"),CONCATENATE("R",'Riesgos Corrup'!$A$25),"")</f>
        <v/>
      </c>
      <c r="K34" s="396"/>
      <c r="L34" s="396" t="str">
        <f ca="1">IF(AND('Riesgos Corrup'!$K$28="Alta",'Riesgos Corrup'!$O$28="Mayor"),CONCATENATE("R",'Riesgos Corrup'!$A$28),"")</f>
        <v/>
      </c>
      <c r="M34" s="396"/>
      <c r="N34" s="396" t="e">
        <f>IF(AND('Riesgos Corrup'!#REF!="Alta",'Riesgos Corrup'!#REF!="Mayor"),CONCATENATE("R",'Riesgos Corrup'!#REF!),"")</f>
        <v>#REF!</v>
      </c>
      <c r="O34" s="396"/>
      <c r="P34" s="396" t="e">
        <f>IF(AND('Riesgos Corrup'!#REF!="Alta",'Riesgos Corrup'!#REF!="Mayor"),CONCATENATE("R",'Riesgos Corrup'!#REF!),"")</f>
        <v>#REF!</v>
      </c>
      <c r="Q34" s="396"/>
      <c r="R34" s="396" t="str">
        <f ca="1">IF(AND('Riesgos Corrup'!$K$31="Alta",'Riesgos Corrup'!$O$31="Mayor"),CONCATENATE("R",'Riesgos Corrup'!$A$31),"")</f>
        <v/>
      </c>
      <c r="S34" s="399"/>
      <c r="T34" s="395" t="str">
        <f ca="1">IF(AND('Riesgos Corrup'!$K$25="Alta",'Riesgos Corrup'!$O$25="Mayor"),CONCATENATE("R",'Riesgos Corrup'!$A$25),"")</f>
        <v/>
      </c>
      <c r="U34" s="396"/>
      <c r="V34" s="396" t="str">
        <f ca="1">IF(AND('Riesgos Corrup'!$K$28="Alta",'Riesgos Corrup'!$O$28="Mayor"),CONCATENATE("R",'Riesgos Corrup'!$A$28),"")</f>
        <v/>
      </c>
      <c r="W34" s="396"/>
      <c r="X34" s="396" t="e">
        <f>IF(AND('Riesgos Corrup'!#REF!="Alta",'Riesgos Corrup'!#REF!="Mayor"),CONCATENATE("R",'Riesgos Corrup'!#REF!),"")</f>
        <v>#REF!</v>
      </c>
      <c r="Y34" s="396"/>
      <c r="Z34" s="396" t="e">
        <f>IF(AND('Riesgos Corrup'!#REF!="Alta",'Riesgos Corrup'!#REF!="Mayor"),CONCATENATE("R",'Riesgos Corrup'!#REF!),"")</f>
        <v>#REF!</v>
      </c>
      <c r="AA34" s="396"/>
      <c r="AB34" s="396" t="str">
        <f ca="1">IF(AND('Riesgos Corrup'!$K$31="Alta",'Riesgos Corrup'!$O$31="Mayor"),CONCATENATE("R",'Riesgos Corrup'!$A$31),"")</f>
        <v/>
      </c>
      <c r="AC34" s="399"/>
      <c r="AD34" s="387" t="str">
        <f ca="1">IF(AND('Riesgos Corrup'!$K$25="Alta",'Riesgos Corrup'!$O$25="Mayor"),CONCATENATE("R",'Riesgos Corrup'!$A$25),"")</f>
        <v/>
      </c>
      <c r="AE34" s="388"/>
      <c r="AF34" s="388" t="str">
        <f ca="1">IF(AND('Riesgos Corrup'!$K$28="Alta",'Riesgos Corrup'!$O$28="Mayor"),CONCATENATE("R",'Riesgos Corrup'!$A$28),"")</f>
        <v/>
      </c>
      <c r="AG34" s="388"/>
      <c r="AH34" s="388" t="e">
        <f>IF(AND('Riesgos Corrup'!#REF!="Alta",'Riesgos Corrup'!#REF!="Mayor"),CONCATENATE("R",'Riesgos Corrup'!#REF!),"")</f>
        <v>#REF!</v>
      </c>
      <c r="AI34" s="388"/>
      <c r="AJ34" s="388" t="e">
        <f>IF(AND('Riesgos Corrup'!#REF!="Alta",'Riesgos Corrup'!#REF!="Mayor"),CONCATENATE("R",'Riesgos Corrup'!#REF!),"")</f>
        <v>#REF!</v>
      </c>
      <c r="AK34" s="388"/>
      <c r="AL34" s="388" t="str">
        <f ca="1">IF(AND('Riesgos Corrup'!$K$31="Alta",'Riesgos Corrup'!$O$31="Mayor"),CONCATENATE("R",'Riesgos Corrup'!$A$31),"")</f>
        <v/>
      </c>
      <c r="AM34" s="423"/>
      <c r="AN34" s="387" t="str">
        <f ca="1">IF(AND('Riesgos Corrup'!$K$25="Alta",'Riesgos Corrup'!$O$25="Mayor"),CONCATENATE("R",'Riesgos Corrup'!$A$25),"")</f>
        <v/>
      </c>
      <c r="AO34" s="388"/>
      <c r="AP34" s="388" t="str">
        <f ca="1">IF(AND('Riesgos Corrup'!$K$28="Alta",'Riesgos Corrup'!$O$28="Mayor"),CONCATENATE("R",'Riesgos Corrup'!$A$28),"")</f>
        <v/>
      </c>
      <c r="AQ34" s="388"/>
      <c r="AR34" s="388" t="e">
        <f>IF(AND('Riesgos Corrup'!#REF!="Alta",'Riesgos Corrup'!#REF!="Mayor"),CONCATENATE("R",'Riesgos Corrup'!#REF!),"")</f>
        <v>#REF!</v>
      </c>
      <c r="AS34" s="388"/>
      <c r="AT34" s="388" t="e">
        <f>IF(AND('Riesgos Corrup'!#REF!="Alta",'Riesgos Corrup'!#REF!="Mayor"),CONCATENATE("R",'Riesgos Corrup'!#REF!),"")</f>
        <v>#REF!</v>
      </c>
      <c r="AU34" s="388"/>
      <c r="AV34" s="388" t="str">
        <f ca="1">IF(AND('Riesgos Corrup'!$K$31="Alta",'Riesgos Corrup'!$O$31="Mayor"),CONCATENATE("R",'Riesgos Corrup'!$A$31),"")</f>
        <v/>
      </c>
      <c r="AW34" s="423"/>
      <c r="AX34" s="415" t="str">
        <f ca="1">IF(AND('Riesgos Corrup'!$K$25="Alta",'Riesgos Corrup'!$O$25="Catastrófico"),CONCATENATE("R",'Riesgos Corrup'!$A$25),"")</f>
        <v/>
      </c>
      <c r="AY34" s="413"/>
      <c r="AZ34" s="413" t="str">
        <f ca="1">IF(AND('Riesgos Corrup'!$K$28="Alta",'Riesgos Corrup'!$O$28="Catastrófico"),CONCATENATE("R",'Riesgos Corrup'!$A$28),"")</f>
        <v/>
      </c>
      <c r="BA34" s="413"/>
      <c r="BB34" s="413" t="e">
        <f>IF(AND('Riesgos Corrup'!#REF!="Alta",'Riesgos Corrup'!#REF!="Catastrófico"),CONCATENATE("R",'Riesgos Corrup'!#REF!),"")</f>
        <v>#REF!</v>
      </c>
      <c r="BC34" s="413"/>
      <c r="BD34" s="413" t="e">
        <f>IF(AND('Riesgos Corrup'!#REF!="Alta",'Riesgos Corrup'!#REF!="Catastrófico"),CONCATENATE("R",'Riesgos Corrup'!#REF!),"")</f>
        <v>#REF!</v>
      </c>
      <c r="BE34" s="413"/>
      <c r="BF34" s="413" t="str">
        <f ca="1">IF(AND('Riesgos Corrup'!$K$31="Alta",'Riesgos Corrup'!$O$31="Catastrófico"),CONCATENATE("R",'Riesgos Corrup'!$A$31),"")</f>
        <v/>
      </c>
      <c r="BG34" s="414"/>
      <c r="BH34" s="40"/>
      <c r="BI34" s="442" t="s">
        <v>74</v>
      </c>
      <c r="BJ34" s="443"/>
      <c r="BK34" s="443"/>
      <c r="BL34" s="443"/>
      <c r="BM34" s="443"/>
      <c r="BN34" s="444"/>
      <c r="BO34" s="40"/>
      <c r="BP34" s="40"/>
      <c r="BQ34" s="40"/>
      <c r="BR34" s="40"/>
      <c r="BS34" s="40"/>
      <c r="BT34" s="40"/>
      <c r="BU34" s="40"/>
      <c r="BV34" s="40"/>
      <c r="BW34" s="40"/>
      <c r="BX34" s="40"/>
      <c r="BY34" s="40"/>
      <c r="BZ34" s="40"/>
      <c r="CA34" s="40"/>
      <c r="CB34" s="40"/>
      <c r="CC34" s="40"/>
      <c r="CD34" s="40"/>
      <c r="CE34" s="40"/>
      <c r="CF34" s="40"/>
      <c r="CG34" s="40"/>
      <c r="CH34" s="40"/>
      <c r="CI34" s="40"/>
      <c r="CJ34" s="40"/>
      <c r="CK34" s="40"/>
      <c r="CL34" s="40"/>
      <c r="CM34" s="40"/>
      <c r="CN34" s="40"/>
      <c r="CO34" s="40"/>
      <c r="CP34" s="40"/>
      <c r="CQ34" s="40"/>
      <c r="CR34" s="40"/>
      <c r="CS34" s="40"/>
      <c r="CT34" s="40"/>
      <c r="CU34" s="40"/>
      <c r="CV34" s="40"/>
    </row>
    <row r="35" spans="1:100" ht="15" customHeight="1" x14ac:dyDescent="0.35">
      <c r="A35" s="40"/>
      <c r="B35" s="253"/>
      <c r="C35" s="253"/>
      <c r="D35" s="254"/>
      <c r="E35" s="405"/>
      <c r="F35" s="406"/>
      <c r="G35" s="406"/>
      <c r="H35" s="406"/>
      <c r="I35" s="406"/>
      <c r="J35" s="395"/>
      <c r="K35" s="396"/>
      <c r="L35" s="396"/>
      <c r="M35" s="396"/>
      <c r="N35" s="396"/>
      <c r="O35" s="396"/>
      <c r="P35" s="396"/>
      <c r="Q35" s="396"/>
      <c r="R35" s="396"/>
      <c r="S35" s="399"/>
      <c r="T35" s="395"/>
      <c r="U35" s="396"/>
      <c r="V35" s="396"/>
      <c r="W35" s="396"/>
      <c r="X35" s="396"/>
      <c r="Y35" s="396"/>
      <c r="Z35" s="396"/>
      <c r="AA35" s="396"/>
      <c r="AB35" s="396"/>
      <c r="AC35" s="399"/>
      <c r="AD35" s="387"/>
      <c r="AE35" s="388"/>
      <c r="AF35" s="388"/>
      <c r="AG35" s="388"/>
      <c r="AH35" s="388"/>
      <c r="AI35" s="388"/>
      <c r="AJ35" s="388"/>
      <c r="AK35" s="388"/>
      <c r="AL35" s="388"/>
      <c r="AM35" s="423"/>
      <c r="AN35" s="387"/>
      <c r="AO35" s="388"/>
      <c r="AP35" s="388"/>
      <c r="AQ35" s="388"/>
      <c r="AR35" s="388"/>
      <c r="AS35" s="388"/>
      <c r="AT35" s="388"/>
      <c r="AU35" s="388"/>
      <c r="AV35" s="388"/>
      <c r="AW35" s="423"/>
      <c r="AX35" s="415"/>
      <c r="AY35" s="413"/>
      <c r="AZ35" s="413"/>
      <c r="BA35" s="413"/>
      <c r="BB35" s="413"/>
      <c r="BC35" s="413"/>
      <c r="BD35" s="413"/>
      <c r="BE35" s="413"/>
      <c r="BF35" s="413"/>
      <c r="BG35" s="414"/>
      <c r="BH35" s="40"/>
      <c r="BI35" s="445"/>
      <c r="BJ35" s="446"/>
      <c r="BK35" s="446"/>
      <c r="BL35" s="446"/>
      <c r="BM35" s="446"/>
      <c r="BN35" s="447"/>
      <c r="BO35" s="40"/>
      <c r="BP35" s="40"/>
      <c r="BQ35" s="40"/>
      <c r="BR35" s="40"/>
      <c r="BS35" s="40"/>
      <c r="BT35" s="40"/>
      <c r="BU35" s="40"/>
      <c r="BV35" s="40"/>
      <c r="BW35" s="40"/>
      <c r="BX35" s="40"/>
      <c r="BY35" s="40"/>
      <c r="BZ35" s="40"/>
      <c r="CA35" s="40"/>
      <c r="CB35" s="40"/>
      <c r="CC35" s="40"/>
      <c r="CD35" s="40"/>
      <c r="CE35" s="40"/>
      <c r="CF35" s="40"/>
      <c r="CG35" s="40"/>
      <c r="CH35" s="40"/>
      <c r="CI35" s="40"/>
      <c r="CJ35" s="40"/>
      <c r="CK35" s="40"/>
      <c r="CL35" s="40"/>
      <c r="CM35" s="40"/>
      <c r="CN35" s="40"/>
      <c r="CO35" s="40"/>
      <c r="CP35" s="40"/>
      <c r="CQ35" s="40"/>
      <c r="CR35" s="40"/>
      <c r="CS35" s="40"/>
      <c r="CT35" s="40"/>
      <c r="CU35" s="40"/>
      <c r="CV35" s="40"/>
    </row>
    <row r="36" spans="1:100" ht="15" customHeight="1" x14ac:dyDescent="0.35">
      <c r="A36" s="40"/>
      <c r="B36" s="253"/>
      <c r="C36" s="253"/>
      <c r="D36" s="254"/>
      <c r="E36" s="405"/>
      <c r="F36" s="406"/>
      <c r="G36" s="406"/>
      <c r="H36" s="406"/>
      <c r="I36" s="406"/>
      <c r="J36" s="395" t="e">
        <f>IF(AND('Riesgos Corrup'!#REF!="Alta",'Riesgos Corrup'!#REF!="Mayor"),CONCATENATE("R",'Riesgos Corrup'!#REF!),"")</f>
        <v>#REF!</v>
      </c>
      <c r="K36" s="396"/>
      <c r="L36" s="396" t="str">
        <f ca="1">IF(AND('Riesgos Corrup'!$K$34="Alta",'Riesgos Corrup'!$O$34="Mayor"),CONCATENATE("R",'Riesgos Corrup'!$A$34),"")</f>
        <v/>
      </c>
      <c r="M36" s="396"/>
      <c r="N36" s="396" t="e">
        <f>IF(AND('Riesgos Corrup'!#REF!="Alta",'Riesgos Corrup'!#REF!="Mayor"),CONCATENATE("R",'Riesgos Corrup'!#REF!),"")</f>
        <v>#REF!</v>
      </c>
      <c r="O36" s="396"/>
      <c r="P36" s="396" t="e">
        <f>IF(AND('Riesgos Corrup'!#REF!="Alta",'Riesgos Corrup'!#REF!="Mayor"),CONCATENATE("R",'Riesgos Corrup'!#REF!),"")</f>
        <v>#REF!</v>
      </c>
      <c r="Q36" s="396"/>
      <c r="R36" s="396" t="e">
        <f>IF(AND('Riesgos Corrup'!#REF!="Alta",'Riesgos Corrup'!#REF!="Mayor"),CONCATENATE("R",'Riesgos Corrup'!#REF!),"")</f>
        <v>#REF!</v>
      </c>
      <c r="S36" s="399"/>
      <c r="T36" s="395" t="e">
        <f>IF(AND('Riesgos Corrup'!#REF!="Alta",'Riesgos Corrup'!#REF!="Mayor"),CONCATENATE("R",'Riesgos Corrup'!#REF!),"")</f>
        <v>#REF!</v>
      </c>
      <c r="U36" s="396"/>
      <c r="V36" s="396" t="str">
        <f ca="1">IF(AND('Riesgos Corrup'!$K$34="Alta",'Riesgos Corrup'!$O$34="Mayor"),CONCATENATE("R",'Riesgos Corrup'!$A$34),"")</f>
        <v/>
      </c>
      <c r="W36" s="396"/>
      <c r="X36" s="396" t="e">
        <f>IF(AND('Riesgos Corrup'!#REF!="Alta",'Riesgos Corrup'!#REF!="Mayor"),CONCATENATE("R",'Riesgos Corrup'!#REF!),"")</f>
        <v>#REF!</v>
      </c>
      <c r="Y36" s="396"/>
      <c r="Z36" s="396" t="e">
        <f>IF(AND('Riesgos Corrup'!#REF!="Alta",'Riesgos Corrup'!#REF!="Mayor"),CONCATENATE("R",'Riesgos Corrup'!#REF!),"")</f>
        <v>#REF!</v>
      </c>
      <c r="AA36" s="396"/>
      <c r="AB36" s="396" t="e">
        <f>IF(AND('Riesgos Corrup'!#REF!="Alta",'Riesgos Corrup'!#REF!="Mayor"),CONCATENATE("R",'Riesgos Corrup'!#REF!),"")</f>
        <v>#REF!</v>
      </c>
      <c r="AC36" s="399"/>
      <c r="AD36" s="387" t="e">
        <f>IF(AND('Riesgos Corrup'!#REF!="Alta",'Riesgos Corrup'!#REF!="Mayor"),CONCATENATE("R",'Riesgos Corrup'!#REF!),"")</f>
        <v>#REF!</v>
      </c>
      <c r="AE36" s="388"/>
      <c r="AF36" s="388" t="str">
        <f ca="1">IF(AND('Riesgos Corrup'!$K$34="Alta",'Riesgos Corrup'!$O$34="Mayor"),CONCATENATE("R",'Riesgos Corrup'!$A$34),"")</f>
        <v/>
      </c>
      <c r="AG36" s="388"/>
      <c r="AH36" s="388" t="e">
        <f>IF(AND('Riesgos Corrup'!#REF!="Alta",'Riesgos Corrup'!#REF!="Mayor"),CONCATENATE("R",'Riesgos Corrup'!#REF!),"")</f>
        <v>#REF!</v>
      </c>
      <c r="AI36" s="388"/>
      <c r="AJ36" s="388" t="e">
        <f>IF(AND('Riesgos Corrup'!#REF!="Alta",'Riesgos Corrup'!#REF!="Mayor"),CONCATENATE("R",'Riesgos Corrup'!#REF!),"")</f>
        <v>#REF!</v>
      </c>
      <c r="AK36" s="388"/>
      <c r="AL36" s="388" t="e">
        <f>IF(AND('Riesgos Corrup'!#REF!="Alta",'Riesgos Corrup'!#REF!="Mayor"),CONCATENATE("R",'Riesgos Corrup'!#REF!),"")</f>
        <v>#REF!</v>
      </c>
      <c r="AM36" s="423"/>
      <c r="AN36" s="387" t="e">
        <f>IF(AND('Riesgos Corrup'!#REF!="Alta",'Riesgos Corrup'!#REF!="Mayor"),CONCATENATE("R",'Riesgos Corrup'!#REF!),"")</f>
        <v>#REF!</v>
      </c>
      <c r="AO36" s="388"/>
      <c r="AP36" s="388" t="str">
        <f ca="1">IF(AND('Riesgos Corrup'!$K$34="Alta",'Riesgos Corrup'!$O$34="Mayor"),CONCATENATE("R",'Riesgos Corrup'!$A$34),"")</f>
        <v/>
      </c>
      <c r="AQ36" s="388"/>
      <c r="AR36" s="388" t="e">
        <f>IF(AND('Riesgos Corrup'!#REF!="Alta",'Riesgos Corrup'!#REF!="Mayor"),CONCATENATE("R",'Riesgos Corrup'!#REF!),"")</f>
        <v>#REF!</v>
      </c>
      <c r="AS36" s="388"/>
      <c r="AT36" s="388" t="e">
        <f>IF(AND('Riesgos Corrup'!#REF!="Alta",'Riesgos Corrup'!#REF!="Mayor"),CONCATENATE("R",'Riesgos Corrup'!#REF!),"")</f>
        <v>#REF!</v>
      </c>
      <c r="AU36" s="388"/>
      <c r="AV36" s="388" t="e">
        <f>IF(AND('Riesgos Corrup'!#REF!="Alta",'Riesgos Corrup'!#REF!="Mayor"),CONCATENATE("R",'Riesgos Corrup'!#REF!),"")</f>
        <v>#REF!</v>
      </c>
      <c r="AW36" s="423"/>
      <c r="AX36" s="415" t="e">
        <f>IF(AND('Riesgos Corrup'!#REF!="Alta",'Riesgos Corrup'!#REF!="Catastrófico"),CONCATENATE("R",'Riesgos Corrup'!#REF!),"")</f>
        <v>#REF!</v>
      </c>
      <c r="AY36" s="413"/>
      <c r="AZ36" s="413" t="str">
        <f ca="1">IF(AND('Riesgos Corrup'!$K$34="Alta",'Riesgos Corrup'!$O$34="Catastrófico"),CONCATENATE("R",'Riesgos Corrup'!$A$34),"")</f>
        <v/>
      </c>
      <c r="BA36" s="413"/>
      <c r="BB36" s="413" t="e">
        <f>IF(AND('Riesgos Corrup'!#REF!="Alta",'Riesgos Corrup'!#REF!="Catastrófico"),CONCATENATE("R",'Riesgos Corrup'!#REF!),"")</f>
        <v>#REF!</v>
      </c>
      <c r="BC36" s="413"/>
      <c r="BD36" s="413" t="e">
        <f>IF(AND('Riesgos Corrup'!#REF!="Alta",'Riesgos Corrup'!#REF!="Catastrófico"),CONCATENATE("R",'Riesgos Corrup'!#REF!),"")</f>
        <v>#REF!</v>
      </c>
      <c r="BE36" s="413"/>
      <c r="BF36" s="413" t="e">
        <f>IF(AND('Riesgos Corrup'!#REF!="Alta",'Riesgos Corrup'!#REF!="Catastrófico"),CONCATENATE("R",'Riesgos Corrup'!#REF!),"")</f>
        <v>#REF!</v>
      </c>
      <c r="BG36" s="414"/>
      <c r="BH36" s="40"/>
      <c r="BI36" s="445"/>
      <c r="BJ36" s="446"/>
      <c r="BK36" s="446"/>
      <c r="BL36" s="446"/>
      <c r="BM36" s="446"/>
      <c r="BN36" s="447"/>
      <c r="BO36" s="40"/>
      <c r="BP36" s="40"/>
      <c r="BQ36" s="40"/>
      <c r="BR36" s="40"/>
      <c r="BS36" s="40"/>
      <c r="BT36" s="40"/>
      <c r="BU36" s="40"/>
      <c r="BV36" s="40"/>
      <c r="BW36" s="40"/>
      <c r="BX36" s="40"/>
      <c r="BY36" s="40"/>
      <c r="BZ36" s="40"/>
      <c r="CA36" s="40"/>
      <c r="CB36" s="40"/>
      <c r="CC36" s="40"/>
      <c r="CD36" s="40"/>
      <c r="CE36" s="40"/>
      <c r="CF36" s="40"/>
      <c r="CG36" s="40"/>
      <c r="CH36" s="40"/>
      <c r="CI36" s="40"/>
      <c r="CJ36" s="40"/>
      <c r="CK36" s="40"/>
      <c r="CL36" s="40"/>
      <c r="CM36" s="40"/>
      <c r="CN36" s="40"/>
      <c r="CO36" s="40"/>
      <c r="CP36" s="40"/>
      <c r="CQ36" s="40"/>
      <c r="CR36" s="40"/>
      <c r="CS36" s="40"/>
      <c r="CT36" s="40"/>
      <c r="CU36" s="40"/>
      <c r="CV36" s="40"/>
    </row>
    <row r="37" spans="1:100" ht="15" customHeight="1" x14ac:dyDescent="0.35">
      <c r="A37" s="40"/>
      <c r="B37" s="253"/>
      <c r="C37" s="253"/>
      <c r="D37" s="254"/>
      <c r="E37" s="405"/>
      <c r="F37" s="406"/>
      <c r="G37" s="406"/>
      <c r="H37" s="406"/>
      <c r="I37" s="406"/>
      <c r="J37" s="395"/>
      <c r="K37" s="396"/>
      <c r="L37" s="396"/>
      <c r="M37" s="396"/>
      <c r="N37" s="396"/>
      <c r="O37" s="396"/>
      <c r="P37" s="396"/>
      <c r="Q37" s="396"/>
      <c r="R37" s="396"/>
      <c r="S37" s="399"/>
      <c r="T37" s="395"/>
      <c r="U37" s="396"/>
      <c r="V37" s="396"/>
      <c r="W37" s="396"/>
      <c r="X37" s="396"/>
      <c r="Y37" s="396"/>
      <c r="Z37" s="396"/>
      <c r="AA37" s="396"/>
      <c r="AB37" s="396"/>
      <c r="AC37" s="399"/>
      <c r="AD37" s="387"/>
      <c r="AE37" s="388"/>
      <c r="AF37" s="388"/>
      <c r="AG37" s="388"/>
      <c r="AH37" s="388"/>
      <c r="AI37" s="388"/>
      <c r="AJ37" s="388"/>
      <c r="AK37" s="388"/>
      <c r="AL37" s="388"/>
      <c r="AM37" s="423"/>
      <c r="AN37" s="387"/>
      <c r="AO37" s="388"/>
      <c r="AP37" s="388"/>
      <c r="AQ37" s="388"/>
      <c r="AR37" s="388"/>
      <c r="AS37" s="388"/>
      <c r="AT37" s="388"/>
      <c r="AU37" s="388"/>
      <c r="AV37" s="388"/>
      <c r="AW37" s="423"/>
      <c r="AX37" s="415"/>
      <c r="AY37" s="413"/>
      <c r="AZ37" s="413"/>
      <c r="BA37" s="413"/>
      <c r="BB37" s="413"/>
      <c r="BC37" s="413"/>
      <c r="BD37" s="413"/>
      <c r="BE37" s="413"/>
      <c r="BF37" s="413"/>
      <c r="BG37" s="414"/>
      <c r="BH37" s="40"/>
      <c r="BI37" s="445"/>
      <c r="BJ37" s="446"/>
      <c r="BK37" s="446"/>
      <c r="BL37" s="446"/>
      <c r="BM37" s="446"/>
      <c r="BN37" s="447"/>
      <c r="BO37" s="40"/>
      <c r="BP37" s="40"/>
      <c r="BQ37" s="40"/>
      <c r="BR37" s="40"/>
      <c r="BS37" s="40"/>
      <c r="BT37" s="40"/>
      <c r="BU37" s="40"/>
      <c r="BV37" s="40"/>
      <c r="BW37" s="40"/>
      <c r="BX37" s="40"/>
      <c r="BY37" s="40"/>
      <c r="BZ37" s="40"/>
      <c r="CA37" s="40"/>
      <c r="CB37" s="40"/>
      <c r="CC37" s="40"/>
      <c r="CD37" s="40"/>
      <c r="CE37" s="40"/>
      <c r="CF37" s="40"/>
      <c r="CG37" s="40"/>
      <c r="CH37" s="40"/>
      <c r="CI37" s="40"/>
      <c r="CJ37" s="40"/>
      <c r="CK37" s="40"/>
      <c r="CL37" s="40"/>
      <c r="CM37" s="40"/>
      <c r="CN37" s="40"/>
      <c r="CO37" s="40"/>
      <c r="CP37" s="40"/>
      <c r="CQ37" s="40"/>
      <c r="CR37" s="40"/>
      <c r="CS37" s="40"/>
      <c r="CT37" s="40"/>
      <c r="CU37" s="40"/>
      <c r="CV37" s="40"/>
    </row>
    <row r="38" spans="1:100" ht="15" customHeight="1" x14ac:dyDescent="0.35">
      <c r="A38" s="40"/>
      <c r="B38" s="253"/>
      <c r="C38" s="253"/>
      <c r="D38" s="254"/>
      <c r="E38" s="405"/>
      <c r="F38" s="406"/>
      <c r="G38" s="406"/>
      <c r="H38" s="406"/>
      <c r="I38" s="406"/>
      <c r="J38" s="395" t="e">
        <f>IF(AND('Riesgos Corrup'!#REF!="Alta",'Riesgos Corrup'!#REF!="Mayor"),CONCATENATE("R",'Riesgos Corrup'!#REF!),"")</f>
        <v>#REF!</v>
      </c>
      <c r="K38" s="396"/>
      <c r="L38" s="396" t="e">
        <f>IF(AND('Riesgos Corrup'!#REF!="Alta",'Riesgos Corrup'!#REF!="Mayor"),CONCATENATE("R",'Riesgos Corrup'!#REF!),"")</f>
        <v>#REF!</v>
      </c>
      <c r="M38" s="396"/>
      <c r="N38" s="396" t="e">
        <f>IF(AND('Riesgos Corrup'!#REF!="Alta",'Riesgos Corrup'!#REF!="Mayor"),CONCATENATE("R",'Riesgos Corrup'!#REF!),"")</f>
        <v>#REF!</v>
      </c>
      <c r="O38" s="396"/>
      <c r="P38" s="396" t="e">
        <f>IF(AND('Riesgos Corrup'!#REF!="Alta",'Riesgos Corrup'!#REF!="Mayor"),CONCATENATE("R",'Riesgos Corrup'!#REF!),"")</f>
        <v>#REF!</v>
      </c>
      <c r="Q38" s="396"/>
      <c r="R38" s="396" t="e">
        <f>IF(AND('Riesgos Corrup'!#REF!="Alta",'Riesgos Corrup'!#REF!="Mayor"),CONCATENATE("R",'Riesgos Corrup'!#REF!),"")</f>
        <v>#REF!</v>
      </c>
      <c r="S38" s="399"/>
      <c r="T38" s="395" t="e">
        <f>IF(AND('Riesgos Corrup'!#REF!="Alta",'Riesgos Corrup'!#REF!="Mayor"),CONCATENATE("R",'Riesgos Corrup'!#REF!),"")</f>
        <v>#REF!</v>
      </c>
      <c r="U38" s="396"/>
      <c r="V38" s="396" t="e">
        <f>IF(AND('Riesgos Corrup'!#REF!="Alta",'Riesgos Corrup'!#REF!="Mayor"),CONCATENATE("R",'Riesgos Corrup'!#REF!),"")</f>
        <v>#REF!</v>
      </c>
      <c r="W38" s="396"/>
      <c r="X38" s="396" t="e">
        <f>IF(AND('Riesgos Corrup'!#REF!="Alta",'Riesgos Corrup'!#REF!="Mayor"),CONCATENATE("R",'Riesgos Corrup'!#REF!),"")</f>
        <v>#REF!</v>
      </c>
      <c r="Y38" s="396"/>
      <c r="Z38" s="396" t="e">
        <f>IF(AND('Riesgos Corrup'!#REF!="Alta",'Riesgos Corrup'!#REF!="Mayor"),CONCATENATE("R",'Riesgos Corrup'!#REF!),"")</f>
        <v>#REF!</v>
      </c>
      <c r="AA38" s="396"/>
      <c r="AB38" s="396" t="e">
        <f>IF(AND('Riesgos Corrup'!#REF!="Alta",'Riesgos Corrup'!#REF!="Mayor"),CONCATENATE("R",'Riesgos Corrup'!#REF!),"")</f>
        <v>#REF!</v>
      </c>
      <c r="AC38" s="399"/>
      <c r="AD38" s="387" t="e">
        <f>IF(AND('Riesgos Corrup'!#REF!="Alta",'Riesgos Corrup'!#REF!="Mayor"),CONCATENATE("R",'Riesgos Corrup'!#REF!),"")</f>
        <v>#REF!</v>
      </c>
      <c r="AE38" s="388"/>
      <c r="AF38" s="388" t="e">
        <f>IF(AND('Riesgos Corrup'!#REF!="Alta",'Riesgos Corrup'!#REF!="Mayor"),CONCATENATE("R",'Riesgos Corrup'!#REF!),"")</f>
        <v>#REF!</v>
      </c>
      <c r="AG38" s="388"/>
      <c r="AH38" s="388" t="e">
        <f>IF(AND('Riesgos Corrup'!#REF!="Alta",'Riesgos Corrup'!#REF!="Mayor"),CONCATENATE("R",'Riesgos Corrup'!#REF!),"")</f>
        <v>#REF!</v>
      </c>
      <c r="AI38" s="388"/>
      <c r="AJ38" s="388" t="e">
        <f>IF(AND('Riesgos Corrup'!#REF!="Alta",'Riesgos Corrup'!#REF!="Mayor"),CONCATENATE("R",'Riesgos Corrup'!#REF!),"")</f>
        <v>#REF!</v>
      </c>
      <c r="AK38" s="388"/>
      <c r="AL38" s="388" t="e">
        <f>IF(AND('Riesgos Corrup'!#REF!="Alta",'Riesgos Corrup'!#REF!="Mayor"),CONCATENATE("R",'Riesgos Corrup'!#REF!),"")</f>
        <v>#REF!</v>
      </c>
      <c r="AM38" s="423"/>
      <c r="AN38" s="387" t="e">
        <f>IF(AND('Riesgos Corrup'!#REF!="Alta",'Riesgos Corrup'!#REF!="Mayor"),CONCATENATE("R",'Riesgos Corrup'!#REF!),"")</f>
        <v>#REF!</v>
      </c>
      <c r="AO38" s="388"/>
      <c r="AP38" s="388" t="e">
        <f>IF(AND('Riesgos Corrup'!#REF!="Alta",'Riesgos Corrup'!#REF!="Mayor"),CONCATENATE("R",'Riesgos Corrup'!#REF!),"")</f>
        <v>#REF!</v>
      </c>
      <c r="AQ38" s="388"/>
      <c r="AR38" s="388" t="e">
        <f>IF(AND('Riesgos Corrup'!#REF!="Alta",'Riesgos Corrup'!#REF!="Mayor"),CONCATENATE("R",'Riesgos Corrup'!#REF!),"")</f>
        <v>#REF!</v>
      </c>
      <c r="AS38" s="388"/>
      <c r="AT38" s="388" t="e">
        <f>IF(AND('Riesgos Corrup'!#REF!="Alta",'Riesgos Corrup'!#REF!="Mayor"),CONCATENATE("R",'Riesgos Corrup'!#REF!),"")</f>
        <v>#REF!</v>
      </c>
      <c r="AU38" s="388"/>
      <c r="AV38" s="388" t="e">
        <f>IF(AND('Riesgos Corrup'!#REF!="Alta",'Riesgos Corrup'!#REF!="Mayor"),CONCATENATE("R",'Riesgos Corrup'!#REF!),"")</f>
        <v>#REF!</v>
      </c>
      <c r="AW38" s="423"/>
      <c r="AX38" s="415" t="e">
        <f>IF(AND('Riesgos Corrup'!#REF!="Alta",'Riesgos Corrup'!#REF!="Catastrófico"),CONCATENATE("R",'Riesgos Corrup'!#REF!),"")</f>
        <v>#REF!</v>
      </c>
      <c r="AY38" s="413"/>
      <c r="AZ38" s="413" t="e">
        <f>IF(AND('Riesgos Corrup'!#REF!="Alta",'Riesgos Corrup'!#REF!="Catastrófico"),CONCATENATE("R",'Riesgos Corrup'!#REF!),"")</f>
        <v>#REF!</v>
      </c>
      <c r="BA38" s="413"/>
      <c r="BB38" s="413" t="e">
        <f>IF(AND('Riesgos Corrup'!#REF!="Alta",'Riesgos Corrup'!#REF!="Catastrófico"),CONCATENATE("R",'Riesgos Corrup'!#REF!),"")</f>
        <v>#REF!</v>
      </c>
      <c r="BC38" s="413"/>
      <c r="BD38" s="413" t="e">
        <f>IF(AND('Riesgos Corrup'!#REF!="Alta",'Riesgos Corrup'!#REF!="Catastrófico"),CONCATENATE("R",'Riesgos Corrup'!#REF!),"")</f>
        <v>#REF!</v>
      </c>
      <c r="BE38" s="413"/>
      <c r="BF38" s="413" t="e">
        <f>IF(AND('Riesgos Corrup'!#REF!="Alta",'Riesgos Corrup'!#REF!="Catastrófico"),CONCATENATE("R",'Riesgos Corrup'!#REF!),"")</f>
        <v>#REF!</v>
      </c>
      <c r="BG38" s="414"/>
      <c r="BH38" s="40"/>
      <c r="BI38" s="445"/>
      <c r="BJ38" s="446"/>
      <c r="BK38" s="446"/>
      <c r="BL38" s="446"/>
      <c r="BM38" s="446"/>
      <c r="BN38" s="447"/>
      <c r="BO38" s="40"/>
      <c r="BP38" s="40"/>
      <c r="BQ38" s="40"/>
      <c r="BR38" s="40"/>
      <c r="BS38" s="40"/>
      <c r="BT38" s="40"/>
      <c r="BU38" s="40"/>
      <c r="BV38" s="40"/>
      <c r="BW38" s="40"/>
      <c r="BX38" s="40"/>
      <c r="BY38" s="40"/>
      <c r="BZ38" s="40"/>
      <c r="CA38" s="40"/>
      <c r="CB38" s="40"/>
      <c r="CC38" s="40"/>
      <c r="CD38" s="40"/>
      <c r="CE38" s="40"/>
      <c r="CF38" s="40"/>
      <c r="CG38" s="40"/>
      <c r="CH38" s="40"/>
      <c r="CI38" s="40"/>
      <c r="CJ38" s="40"/>
      <c r="CK38" s="40"/>
      <c r="CL38" s="40"/>
      <c r="CM38" s="40"/>
      <c r="CN38" s="40"/>
      <c r="CO38" s="40"/>
      <c r="CP38" s="40"/>
      <c r="CQ38" s="40"/>
      <c r="CR38" s="40"/>
      <c r="CS38" s="40"/>
      <c r="CT38" s="40"/>
      <c r="CU38" s="40"/>
      <c r="CV38" s="40"/>
    </row>
    <row r="39" spans="1:100" ht="15" customHeight="1" x14ac:dyDescent="0.35">
      <c r="A39" s="40"/>
      <c r="B39" s="253"/>
      <c r="C39" s="253"/>
      <c r="D39" s="254"/>
      <c r="E39" s="405"/>
      <c r="F39" s="406"/>
      <c r="G39" s="406"/>
      <c r="H39" s="406"/>
      <c r="I39" s="406"/>
      <c r="J39" s="395"/>
      <c r="K39" s="396"/>
      <c r="L39" s="396"/>
      <c r="M39" s="396"/>
      <c r="N39" s="396"/>
      <c r="O39" s="396"/>
      <c r="P39" s="396"/>
      <c r="Q39" s="396"/>
      <c r="R39" s="396"/>
      <c r="S39" s="399"/>
      <c r="T39" s="395"/>
      <c r="U39" s="396"/>
      <c r="V39" s="396"/>
      <c r="W39" s="396"/>
      <c r="X39" s="396"/>
      <c r="Y39" s="396"/>
      <c r="Z39" s="396"/>
      <c r="AA39" s="396"/>
      <c r="AB39" s="396"/>
      <c r="AC39" s="399"/>
      <c r="AD39" s="387"/>
      <c r="AE39" s="388"/>
      <c r="AF39" s="388"/>
      <c r="AG39" s="388"/>
      <c r="AH39" s="388"/>
      <c r="AI39" s="388"/>
      <c r="AJ39" s="388"/>
      <c r="AK39" s="388"/>
      <c r="AL39" s="388"/>
      <c r="AM39" s="423"/>
      <c r="AN39" s="387"/>
      <c r="AO39" s="388"/>
      <c r="AP39" s="388"/>
      <c r="AQ39" s="388"/>
      <c r="AR39" s="388"/>
      <c r="AS39" s="388"/>
      <c r="AT39" s="388"/>
      <c r="AU39" s="388"/>
      <c r="AV39" s="388"/>
      <c r="AW39" s="423"/>
      <c r="AX39" s="415"/>
      <c r="AY39" s="413"/>
      <c r="AZ39" s="413"/>
      <c r="BA39" s="413"/>
      <c r="BB39" s="413"/>
      <c r="BC39" s="413"/>
      <c r="BD39" s="413"/>
      <c r="BE39" s="413"/>
      <c r="BF39" s="413"/>
      <c r="BG39" s="414"/>
      <c r="BH39" s="40"/>
      <c r="BI39" s="445"/>
      <c r="BJ39" s="446"/>
      <c r="BK39" s="446"/>
      <c r="BL39" s="446"/>
      <c r="BM39" s="446"/>
      <c r="BN39" s="447"/>
      <c r="BO39" s="40"/>
      <c r="BP39" s="40"/>
      <c r="BQ39" s="40"/>
      <c r="BR39" s="40"/>
      <c r="BS39" s="40"/>
      <c r="BT39" s="40"/>
      <c r="BU39" s="40"/>
      <c r="BV39" s="40"/>
      <c r="BW39" s="40"/>
      <c r="BX39" s="40"/>
      <c r="BY39" s="40"/>
      <c r="BZ39" s="40"/>
      <c r="CA39" s="40"/>
      <c r="CB39" s="40"/>
      <c r="CC39" s="40"/>
      <c r="CD39" s="40"/>
      <c r="CE39" s="40"/>
      <c r="CF39" s="40"/>
      <c r="CG39" s="40"/>
      <c r="CH39" s="40"/>
      <c r="CI39" s="40"/>
      <c r="CJ39" s="40"/>
      <c r="CK39" s="40"/>
      <c r="CL39" s="40"/>
      <c r="CM39" s="40"/>
      <c r="CN39" s="40"/>
      <c r="CO39" s="40"/>
      <c r="CP39" s="40"/>
      <c r="CQ39" s="40"/>
      <c r="CR39" s="40"/>
      <c r="CS39" s="40"/>
      <c r="CT39" s="40"/>
      <c r="CU39" s="40"/>
      <c r="CV39" s="40"/>
    </row>
    <row r="40" spans="1:100" ht="15" customHeight="1" x14ac:dyDescent="0.35">
      <c r="A40" s="40"/>
      <c r="B40" s="253"/>
      <c r="C40" s="253"/>
      <c r="D40" s="254"/>
      <c r="E40" s="405"/>
      <c r="F40" s="406"/>
      <c r="G40" s="406"/>
      <c r="H40" s="406"/>
      <c r="I40" s="406"/>
      <c r="J40" s="395" t="e">
        <f>IF(AND('Riesgos Corrup'!#REF!="Alta",'Riesgos Corrup'!#REF!="Mayor"),CONCATENATE("R",'Riesgos Corrup'!#REF!),"")</f>
        <v>#REF!</v>
      </c>
      <c r="K40" s="396"/>
      <c r="L40" s="396" t="str">
        <f ca="1">IF(AND('Riesgos Corrup'!$K$37="Alta",'Riesgos Corrup'!$O$37="Mayor"),CONCATENATE("R",'Riesgos Corrup'!$A$37),"")</f>
        <v/>
      </c>
      <c r="M40" s="396"/>
      <c r="N40" s="396" t="e">
        <f>IF(AND('Riesgos Corrup'!#REF!="Alta",'Riesgos Corrup'!#REF!="Mayor"),CONCATENATE("R",'Riesgos Corrup'!#REF!),"")</f>
        <v>#REF!</v>
      </c>
      <c r="O40" s="396"/>
      <c r="P40" s="396" t="e">
        <f>IF(AND('Riesgos Corrup'!#REF!="Alta",'Riesgos Corrup'!#REF!="Mayor"),CONCATENATE("R",'Riesgos Corrup'!#REF!),"")</f>
        <v>#REF!</v>
      </c>
      <c r="Q40" s="396"/>
      <c r="R40" s="396" t="e">
        <f>IF(AND('Riesgos Corrup'!#REF!="Alta",'Riesgos Corrup'!#REF!="Mayor"),CONCATENATE("R",'Riesgos Corrup'!#REF!),"")</f>
        <v>#REF!</v>
      </c>
      <c r="S40" s="399"/>
      <c r="T40" s="395" t="e">
        <f>IF(AND('Riesgos Corrup'!#REF!="Alta",'Riesgos Corrup'!#REF!="Mayor"),CONCATENATE("R",'Riesgos Corrup'!#REF!),"")</f>
        <v>#REF!</v>
      </c>
      <c r="U40" s="396"/>
      <c r="V40" s="396" t="str">
        <f ca="1">IF(AND('Riesgos Corrup'!$K$37="Alta",'Riesgos Corrup'!$O$37="Mayor"),CONCATENATE("R",'Riesgos Corrup'!$A$37),"")</f>
        <v/>
      </c>
      <c r="W40" s="396"/>
      <c r="X40" s="396" t="e">
        <f>IF(AND('Riesgos Corrup'!#REF!="Alta",'Riesgos Corrup'!#REF!="Mayor"),CONCATENATE("R",'Riesgos Corrup'!#REF!),"")</f>
        <v>#REF!</v>
      </c>
      <c r="Y40" s="396"/>
      <c r="Z40" s="396" t="e">
        <f>IF(AND('Riesgos Corrup'!#REF!="Alta",'Riesgos Corrup'!#REF!="Mayor"),CONCATENATE("R",'Riesgos Corrup'!#REF!),"")</f>
        <v>#REF!</v>
      </c>
      <c r="AA40" s="396"/>
      <c r="AB40" s="396" t="e">
        <f>IF(AND('Riesgos Corrup'!#REF!="Alta",'Riesgos Corrup'!#REF!="Mayor"),CONCATENATE("R",'Riesgos Corrup'!#REF!),"")</f>
        <v>#REF!</v>
      </c>
      <c r="AC40" s="399"/>
      <c r="AD40" s="387" t="e">
        <f>IF(AND('Riesgos Corrup'!#REF!="Alta",'Riesgos Corrup'!#REF!="Mayor"),CONCATENATE("R",'Riesgos Corrup'!#REF!),"")</f>
        <v>#REF!</v>
      </c>
      <c r="AE40" s="388"/>
      <c r="AF40" s="388" t="str">
        <f ca="1">IF(AND('Riesgos Corrup'!$K$37="Alta",'Riesgos Corrup'!$O$37="Mayor"),CONCATENATE("R",'Riesgos Corrup'!$A$37),"")</f>
        <v/>
      </c>
      <c r="AG40" s="388"/>
      <c r="AH40" s="388" t="e">
        <f>IF(AND('Riesgos Corrup'!#REF!="Alta",'Riesgos Corrup'!#REF!="Mayor"),CONCATENATE("R",'Riesgos Corrup'!#REF!),"")</f>
        <v>#REF!</v>
      </c>
      <c r="AI40" s="388"/>
      <c r="AJ40" s="388" t="e">
        <f>IF(AND('Riesgos Corrup'!#REF!="Alta",'Riesgos Corrup'!#REF!="Mayor"),CONCATENATE("R",'Riesgos Corrup'!#REF!),"")</f>
        <v>#REF!</v>
      </c>
      <c r="AK40" s="388"/>
      <c r="AL40" s="388" t="e">
        <f>IF(AND('Riesgos Corrup'!#REF!="Alta",'Riesgos Corrup'!#REF!="Mayor"),CONCATENATE("R",'Riesgos Corrup'!#REF!),"")</f>
        <v>#REF!</v>
      </c>
      <c r="AM40" s="423"/>
      <c r="AN40" s="387" t="e">
        <f>IF(AND('Riesgos Corrup'!#REF!="Alta",'Riesgos Corrup'!#REF!="Mayor"),CONCATENATE("R",'Riesgos Corrup'!#REF!),"")</f>
        <v>#REF!</v>
      </c>
      <c r="AO40" s="388"/>
      <c r="AP40" s="388" t="str">
        <f ca="1">IF(AND('Riesgos Corrup'!$K$37="Alta",'Riesgos Corrup'!$O$37="Mayor"),CONCATENATE("R",'Riesgos Corrup'!$A$37),"")</f>
        <v/>
      </c>
      <c r="AQ40" s="388"/>
      <c r="AR40" s="388" t="e">
        <f>IF(AND('Riesgos Corrup'!#REF!="Alta",'Riesgos Corrup'!#REF!="Mayor"),CONCATENATE("R",'Riesgos Corrup'!#REF!),"")</f>
        <v>#REF!</v>
      </c>
      <c r="AS40" s="388"/>
      <c r="AT40" s="388" t="e">
        <f>IF(AND('Riesgos Corrup'!#REF!="Alta",'Riesgos Corrup'!#REF!="Mayor"),CONCATENATE("R",'Riesgos Corrup'!#REF!),"")</f>
        <v>#REF!</v>
      </c>
      <c r="AU40" s="388"/>
      <c r="AV40" s="388" t="e">
        <f>IF(AND('Riesgos Corrup'!#REF!="Alta",'Riesgos Corrup'!#REF!="Mayor"),CONCATENATE("R",'Riesgos Corrup'!#REF!),"")</f>
        <v>#REF!</v>
      </c>
      <c r="AW40" s="423"/>
      <c r="AX40" s="415" t="e">
        <f>IF(AND('Riesgos Corrup'!#REF!="Alta",'Riesgos Corrup'!#REF!="Catastrófico"),CONCATENATE("R",'Riesgos Corrup'!#REF!),"")</f>
        <v>#REF!</v>
      </c>
      <c r="AY40" s="413"/>
      <c r="AZ40" s="413" t="str">
        <f ca="1">IF(AND('Riesgos Corrup'!$K$37="Alta",'Riesgos Corrup'!$O$37="Catastrófico"),CONCATENATE("R",'Riesgos Corrup'!$A$37),"")</f>
        <v/>
      </c>
      <c r="BA40" s="413"/>
      <c r="BB40" s="413" t="e">
        <f>IF(AND('Riesgos Corrup'!#REF!="Alta",'Riesgos Corrup'!#REF!="Catastrófico"),CONCATENATE("R",'Riesgos Corrup'!#REF!),"")</f>
        <v>#REF!</v>
      </c>
      <c r="BC40" s="413"/>
      <c r="BD40" s="413" t="e">
        <f>IF(AND('Riesgos Corrup'!#REF!="Alta",'Riesgos Corrup'!#REF!="Catastrófico"),CONCATENATE("R",'Riesgos Corrup'!#REF!),"")</f>
        <v>#REF!</v>
      </c>
      <c r="BE40" s="413"/>
      <c r="BF40" s="413" t="e">
        <f>IF(AND('Riesgos Corrup'!#REF!="Alta",'Riesgos Corrup'!#REF!="Catastrófico"),CONCATENATE("R",'Riesgos Corrup'!#REF!),"")</f>
        <v>#REF!</v>
      </c>
      <c r="BG40" s="414"/>
      <c r="BH40" s="40"/>
      <c r="BI40" s="445"/>
      <c r="BJ40" s="446"/>
      <c r="BK40" s="446"/>
      <c r="BL40" s="446"/>
      <c r="BM40" s="446"/>
      <c r="BN40" s="447"/>
      <c r="BO40" s="40"/>
      <c r="BP40" s="40"/>
      <c r="BQ40" s="40"/>
      <c r="BR40" s="40"/>
      <c r="BS40" s="40"/>
      <c r="BT40" s="40"/>
      <c r="BU40" s="40"/>
      <c r="BV40" s="40"/>
      <c r="BW40" s="40"/>
      <c r="BX40" s="40"/>
      <c r="BY40" s="40"/>
      <c r="BZ40" s="40"/>
      <c r="CA40" s="40"/>
      <c r="CB40" s="40"/>
      <c r="CC40" s="40"/>
      <c r="CD40" s="40"/>
      <c r="CE40" s="40"/>
      <c r="CF40" s="40"/>
      <c r="CG40" s="40"/>
      <c r="CH40" s="40"/>
      <c r="CI40" s="40"/>
      <c r="CJ40" s="40"/>
      <c r="CK40" s="40"/>
      <c r="CL40" s="40"/>
      <c r="CM40" s="40"/>
      <c r="CN40" s="40"/>
      <c r="CO40" s="40"/>
      <c r="CP40" s="40"/>
      <c r="CQ40" s="40"/>
      <c r="CR40" s="40"/>
      <c r="CS40" s="40"/>
      <c r="CT40" s="40"/>
      <c r="CU40" s="40"/>
      <c r="CV40" s="40"/>
    </row>
    <row r="41" spans="1:100" ht="15" customHeight="1" x14ac:dyDescent="0.35">
      <c r="A41" s="40"/>
      <c r="B41" s="253"/>
      <c r="C41" s="253"/>
      <c r="D41" s="254"/>
      <c r="E41" s="405"/>
      <c r="F41" s="406"/>
      <c r="G41" s="406"/>
      <c r="H41" s="406"/>
      <c r="I41" s="406"/>
      <c r="J41" s="395"/>
      <c r="K41" s="396"/>
      <c r="L41" s="396"/>
      <c r="M41" s="396"/>
      <c r="N41" s="396"/>
      <c r="O41" s="396"/>
      <c r="P41" s="396"/>
      <c r="Q41" s="396"/>
      <c r="R41" s="396"/>
      <c r="S41" s="399"/>
      <c r="T41" s="395"/>
      <c r="U41" s="396"/>
      <c r="V41" s="396"/>
      <c r="W41" s="396"/>
      <c r="X41" s="396"/>
      <c r="Y41" s="396"/>
      <c r="Z41" s="396"/>
      <c r="AA41" s="396"/>
      <c r="AB41" s="396"/>
      <c r="AC41" s="399"/>
      <c r="AD41" s="387"/>
      <c r="AE41" s="388"/>
      <c r="AF41" s="388"/>
      <c r="AG41" s="388"/>
      <c r="AH41" s="388"/>
      <c r="AI41" s="388"/>
      <c r="AJ41" s="388"/>
      <c r="AK41" s="388"/>
      <c r="AL41" s="388"/>
      <c r="AM41" s="423"/>
      <c r="AN41" s="387"/>
      <c r="AO41" s="388"/>
      <c r="AP41" s="388"/>
      <c r="AQ41" s="388"/>
      <c r="AR41" s="388"/>
      <c r="AS41" s="388"/>
      <c r="AT41" s="388"/>
      <c r="AU41" s="388"/>
      <c r="AV41" s="388"/>
      <c r="AW41" s="423"/>
      <c r="AX41" s="415"/>
      <c r="AY41" s="413"/>
      <c r="AZ41" s="413"/>
      <c r="BA41" s="413"/>
      <c r="BB41" s="413"/>
      <c r="BC41" s="413"/>
      <c r="BD41" s="413"/>
      <c r="BE41" s="413"/>
      <c r="BF41" s="413"/>
      <c r="BG41" s="414"/>
      <c r="BH41" s="40"/>
      <c r="BI41" s="445"/>
      <c r="BJ41" s="446"/>
      <c r="BK41" s="446"/>
      <c r="BL41" s="446"/>
      <c r="BM41" s="446"/>
      <c r="BN41" s="447"/>
      <c r="BO41" s="40"/>
      <c r="BP41" s="40"/>
      <c r="BQ41" s="40"/>
      <c r="BR41" s="40"/>
      <c r="BS41" s="40"/>
      <c r="BT41" s="40"/>
      <c r="BU41" s="40"/>
      <c r="BV41" s="40"/>
      <c r="BW41" s="40"/>
      <c r="BX41" s="40"/>
      <c r="BY41" s="40"/>
      <c r="BZ41" s="40"/>
      <c r="CA41" s="40"/>
      <c r="CB41" s="40"/>
      <c r="CC41" s="40"/>
      <c r="CD41" s="40"/>
      <c r="CE41" s="40"/>
      <c r="CF41" s="40"/>
      <c r="CG41" s="40"/>
      <c r="CH41" s="40"/>
      <c r="CI41" s="40"/>
      <c r="CJ41" s="40"/>
      <c r="CK41" s="40"/>
      <c r="CL41" s="40"/>
      <c r="CM41" s="40"/>
      <c r="CN41" s="40"/>
      <c r="CO41" s="40"/>
      <c r="CP41" s="40"/>
      <c r="CQ41" s="40"/>
      <c r="CR41" s="40"/>
      <c r="CS41" s="40"/>
      <c r="CT41" s="40"/>
      <c r="CU41" s="40"/>
      <c r="CV41" s="40"/>
    </row>
    <row r="42" spans="1:100" ht="15" customHeight="1" x14ac:dyDescent="0.35">
      <c r="A42" s="40"/>
      <c r="B42" s="253"/>
      <c r="C42" s="253"/>
      <c r="D42" s="254"/>
      <c r="E42" s="405"/>
      <c r="F42" s="406"/>
      <c r="G42" s="406"/>
      <c r="H42" s="406"/>
      <c r="I42" s="406"/>
      <c r="J42" s="395" t="str">
        <f ca="1">IF(AND('Riesgos Corrup'!$K$40="Alta",'Riesgos Corrup'!$O$40="Mayor"),CONCATENATE("R",'Riesgos Corrup'!$A$40),"")</f>
        <v/>
      </c>
      <c r="K42" s="396"/>
      <c r="L42" s="396" t="e">
        <f>IF(AND('Riesgos Corrup'!#REF!="Alta",'Riesgos Corrup'!#REF!="Mayor"),CONCATENATE("R",'Riesgos Corrup'!#REF!),"")</f>
        <v>#REF!</v>
      </c>
      <c r="M42" s="396"/>
      <c r="N42" s="396" t="str">
        <f ca="1">IF(AND('Riesgos Corrup'!$K$43="Alta",'Riesgos Corrup'!$O$43="Mayor"),CONCATENATE("R",'Riesgos Corrup'!$A$43),"")</f>
        <v/>
      </c>
      <c r="O42" s="396"/>
      <c r="P42" s="396" t="str">
        <f ca="1">IF(AND('Riesgos Corrup'!$K$46="Alta",'Riesgos Corrup'!$O$46="Mayor"),CONCATENATE("R",'Riesgos Corrup'!$A$46),"")</f>
        <v/>
      </c>
      <c r="Q42" s="396"/>
      <c r="R42" s="396" t="e">
        <f>IF(AND('Riesgos Corrup'!#REF!="Alta",'Riesgos Corrup'!#REF!="Mayor"),CONCATENATE("R",'Riesgos Corrup'!#REF!),"")</f>
        <v>#REF!</v>
      </c>
      <c r="S42" s="399"/>
      <c r="T42" s="395" t="str">
        <f ca="1">IF(AND('Riesgos Corrup'!$K$40="Alta",'Riesgos Corrup'!$O$40="Mayor"),CONCATENATE("R",'Riesgos Corrup'!$A$40),"")</f>
        <v/>
      </c>
      <c r="U42" s="396"/>
      <c r="V42" s="396" t="e">
        <f>IF(AND('Riesgos Corrup'!#REF!="Alta",'Riesgos Corrup'!#REF!="Mayor"),CONCATENATE("R",'Riesgos Corrup'!#REF!),"")</f>
        <v>#REF!</v>
      </c>
      <c r="W42" s="396"/>
      <c r="X42" s="396" t="str">
        <f ca="1">IF(AND('Riesgos Corrup'!$K$43="Alta",'Riesgos Corrup'!$O$43="Mayor"),CONCATENATE("R",'Riesgos Corrup'!$A$43),"")</f>
        <v/>
      </c>
      <c r="Y42" s="396"/>
      <c r="Z42" s="396" t="str">
        <f ca="1">IF(AND('Riesgos Corrup'!$K$46="Alta",'Riesgos Corrup'!$O$46="Mayor"),CONCATENATE("R",'Riesgos Corrup'!$A$46),"")</f>
        <v/>
      </c>
      <c r="AA42" s="396"/>
      <c r="AB42" s="396" t="e">
        <f>IF(AND('Riesgos Corrup'!#REF!="Alta",'Riesgos Corrup'!#REF!="Mayor"),CONCATENATE("R",'Riesgos Corrup'!#REF!),"")</f>
        <v>#REF!</v>
      </c>
      <c r="AC42" s="399"/>
      <c r="AD42" s="387" t="str">
        <f ca="1">IF(AND('Riesgos Corrup'!$K$40="Alta",'Riesgos Corrup'!$O$40="Mayor"),CONCATENATE("R",'Riesgos Corrup'!$A$40),"")</f>
        <v/>
      </c>
      <c r="AE42" s="388"/>
      <c r="AF42" s="388" t="e">
        <f>IF(AND('Riesgos Corrup'!#REF!="Alta",'Riesgos Corrup'!#REF!="Mayor"),CONCATENATE("R",'Riesgos Corrup'!#REF!),"")</f>
        <v>#REF!</v>
      </c>
      <c r="AG42" s="388"/>
      <c r="AH42" s="388" t="str">
        <f ca="1">IF(AND('Riesgos Corrup'!$K$43="Alta",'Riesgos Corrup'!$O$43="Mayor"),CONCATENATE("R",'Riesgos Corrup'!$A$43),"")</f>
        <v/>
      </c>
      <c r="AI42" s="388"/>
      <c r="AJ42" s="388" t="str">
        <f ca="1">IF(AND('Riesgos Corrup'!$K$46="Alta",'Riesgos Corrup'!$O$46="Mayor"),CONCATENATE("R",'Riesgos Corrup'!$A$46),"")</f>
        <v/>
      </c>
      <c r="AK42" s="388"/>
      <c r="AL42" s="388" t="e">
        <f>IF(AND('Riesgos Corrup'!#REF!="Alta",'Riesgos Corrup'!#REF!="Mayor"),CONCATENATE("R",'Riesgos Corrup'!#REF!),"")</f>
        <v>#REF!</v>
      </c>
      <c r="AM42" s="423"/>
      <c r="AN42" s="387" t="str">
        <f ca="1">IF(AND('Riesgos Corrup'!$K$40="Alta",'Riesgos Corrup'!$O$40="Mayor"),CONCATENATE("R",'Riesgos Corrup'!$A$40),"")</f>
        <v/>
      </c>
      <c r="AO42" s="388"/>
      <c r="AP42" s="388" t="e">
        <f>IF(AND('Riesgos Corrup'!#REF!="Alta",'Riesgos Corrup'!#REF!="Mayor"),CONCATENATE("R",'Riesgos Corrup'!#REF!),"")</f>
        <v>#REF!</v>
      </c>
      <c r="AQ42" s="388"/>
      <c r="AR42" s="388" t="str">
        <f ca="1">IF(AND('Riesgos Corrup'!$K$43="Alta",'Riesgos Corrup'!$O$43="Mayor"),CONCATENATE("R",'Riesgos Corrup'!$A$43),"")</f>
        <v/>
      </c>
      <c r="AS42" s="388"/>
      <c r="AT42" s="388" t="str">
        <f ca="1">IF(AND('Riesgos Corrup'!$K$46="Alta",'Riesgos Corrup'!$O$46="Mayor"),CONCATENATE("R",'Riesgos Corrup'!$A$46),"")</f>
        <v/>
      </c>
      <c r="AU42" s="388"/>
      <c r="AV42" s="388" t="e">
        <f>IF(AND('Riesgos Corrup'!#REF!="Alta",'Riesgos Corrup'!#REF!="Mayor"),CONCATENATE("R",'Riesgos Corrup'!#REF!),"")</f>
        <v>#REF!</v>
      </c>
      <c r="AW42" s="423"/>
      <c r="AX42" s="415" t="str">
        <f ca="1">IF(AND('Riesgos Corrup'!$K$40="Alta",'Riesgos Corrup'!$O$40="Catastrófico"),CONCATENATE("R",'Riesgos Corrup'!$A$40),"")</f>
        <v/>
      </c>
      <c r="AY42" s="413"/>
      <c r="AZ42" s="413" t="e">
        <f>IF(AND('Riesgos Corrup'!#REF!="Alta",'Riesgos Corrup'!#REF!="Catastrófico"),CONCATENATE("R",'Riesgos Corrup'!#REF!),"")</f>
        <v>#REF!</v>
      </c>
      <c r="BA42" s="413"/>
      <c r="BB42" s="413" t="str">
        <f ca="1">IF(AND('Riesgos Corrup'!$K$43="Alta",'Riesgos Corrup'!$O$43="Catastrófico"),CONCATENATE("R",'Riesgos Corrup'!$A$43),"")</f>
        <v/>
      </c>
      <c r="BC42" s="413"/>
      <c r="BD42" s="413" t="str">
        <f ca="1">IF(AND('Riesgos Corrup'!$K$46="Alta",'Riesgos Corrup'!$O$46="Catastrófico"),CONCATENATE("R",'Riesgos Corrup'!$A$46),"")</f>
        <v/>
      </c>
      <c r="BE42" s="413"/>
      <c r="BF42" s="413" t="e">
        <f>IF(AND('Riesgos Corrup'!#REF!="Alta",'Riesgos Corrup'!#REF!="Catastrófico"),CONCATENATE("R",'Riesgos Corrup'!#REF!),"")</f>
        <v>#REF!</v>
      </c>
      <c r="BG42" s="414"/>
      <c r="BH42" s="40"/>
      <c r="BI42" s="445"/>
      <c r="BJ42" s="446"/>
      <c r="BK42" s="446"/>
      <c r="BL42" s="446"/>
      <c r="BM42" s="446"/>
      <c r="BN42" s="447"/>
      <c r="BO42" s="40"/>
      <c r="BP42" s="40"/>
      <c r="BQ42" s="40"/>
      <c r="BR42" s="40"/>
      <c r="BS42" s="40"/>
      <c r="BT42" s="40"/>
      <c r="BU42" s="40"/>
      <c r="BV42" s="40"/>
      <c r="BW42" s="40"/>
      <c r="BX42" s="40"/>
      <c r="BY42" s="40"/>
      <c r="BZ42" s="40"/>
      <c r="CA42" s="40"/>
      <c r="CB42" s="40"/>
      <c r="CC42" s="40"/>
      <c r="CD42" s="40"/>
      <c r="CE42" s="40"/>
      <c r="CF42" s="40"/>
      <c r="CG42" s="40"/>
      <c r="CH42" s="40"/>
      <c r="CI42" s="40"/>
      <c r="CJ42" s="40"/>
      <c r="CK42" s="40"/>
      <c r="CL42" s="40"/>
      <c r="CM42" s="40"/>
      <c r="CN42" s="40"/>
      <c r="CO42" s="40"/>
      <c r="CP42" s="40"/>
      <c r="CQ42" s="40"/>
      <c r="CR42" s="40"/>
      <c r="CS42" s="40"/>
      <c r="CT42" s="40"/>
      <c r="CU42" s="40"/>
      <c r="CV42" s="40"/>
    </row>
    <row r="43" spans="1:100" ht="15" customHeight="1" x14ac:dyDescent="0.35">
      <c r="A43" s="40"/>
      <c r="B43" s="253"/>
      <c r="C43" s="253"/>
      <c r="D43" s="254"/>
      <c r="E43" s="405"/>
      <c r="F43" s="406"/>
      <c r="G43" s="406"/>
      <c r="H43" s="406"/>
      <c r="I43" s="406"/>
      <c r="J43" s="395"/>
      <c r="K43" s="396"/>
      <c r="L43" s="396"/>
      <c r="M43" s="396"/>
      <c r="N43" s="396"/>
      <c r="O43" s="396"/>
      <c r="P43" s="396"/>
      <c r="Q43" s="396"/>
      <c r="R43" s="396"/>
      <c r="S43" s="399"/>
      <c r="T43" s="395"/>
      <c r="U43" s="396"/>
      <c r="V43" s="396"/>
      <c r="W43" s="396"/>
      <c r="X43" s="396"/>
      <c r="Y43" s="396"/>
      <c r="Z43" s="396"/>
      <c r="AA43" s="396"/>
      <c r="AB43" s="396"/>
      <c r="AC43" s="399"/>
      <c r="AD43" s="387"/>
      <c r="AE43" s="388"/>
      <c r="AF43" s="388"/>
      <c r="AG43" s="388"/>
      <c r="AH43" s="388"/>
      <c r="AI43" s="388"/>
      <c r="AJ43" s="388"/>
      <c r="AK43" s="388"/>
      <c r="AL43" s="388"/>
      <c r="AM43" s="423"/>
      <c r="AN43" s="387"/>
      <c r="AO43" s="388"/>
      <c r="AP43" s="388"/>
      <c r="AQ43" s="388"/>
      <c r="AR43" s="388"/>
      <c r="AS43" s="388"/>
      <c r="AT43" s="388"/>
      <c r="AU43" s="388"/>
      <c r="AV43" s="388"/>
      <c r="AW43" s="423"/>
      <c r="AX43" s="415"/>
      <c r="AY43" s="413"/>
      <c r="AZ43" s="413"/>
      <c r="BA43" s="413"/>
      <c r="BB43" s="413"/>
      <c r="BC43" s="413"/>
      <c r="BD43" s="413"/>
      <c r="BE43" s="413"/>
      <c r="BF43" s="413"/>
      <c r="BG43" s="414"/>
      <c r="BH43" s="40"/>
      <c r="BI43" s="445"/>
      <c r="BJ43" s="446"/>
      <c r="BK43" s="446"/>
      <c r="BL43" s="446"/>
      <c r="BM43" s="446"/>
      <c r="BN43" s="447"/>
      <c r="BO43" s="40"/>
      <c r="BP43" s="40"/>
      <c r="BQ43" s="40"/>
      <c r="BR43" s="40"/>
      <c r="BS43" s="40"/>
      <c r="BT43" s="40"/>
      <c r="BU43" s="40"/>
      <c r="BV43" s="40"/>
      <c r="BW43" s="40"/>
      <c r="BX43" s="40"/>
      <c r="BY43" s="40"/>
      <c r="BZ43" s="40"/>
      <c r="CA43" s="40"/>
      <c r="CB43" s="40"/>
      <c r="CC43" s="40"/>
      <c r="CD43" s="40"/>
      <c r="CE43" s="40"/>
      <c r="CF43" s="40"/>
      <c r="CG43" s="40"/>
      <c r="CH43" s="40"/>
      <c r="CI43" s="40"/>
      <c r="CJ43" s="40"/>
      <c r="CK43" s="40"/>
      <c r="CL43" s="40"/>
      <c r="CM43" s="40"/>
      <c r="CN43" s="40"/>
      <c r="CO43" s="40"/>
      <c r="CP43" s="40"/>
      <c r="CQ43" s="40"/>
      <c r="CR43" s="40"/>
      <c r="CS43" s="40"/>
      <c r="CT43" s="40"/>
      <c r="CU43" s="40"/>
      <c r="CV43" s="40"/>
    </row>
    <row r="44" spans="1:100" ht="15" customHeight="1" x14ac:dyDescent="0.35">
      <c r="A44" s="40"/>
      <c r="B44" s="253"/>
      <c r="C44" s="253"/>
      <c r="D44" s="254"/>
      <c r="E44" s="405"/>
      <c r="F44" s="406"/>
      <c r="G44" s="406"/>
      <c r="H44" s="406"/>
      <c r="I44" s="406"/>
      <c r="J44" s="395" t="e">
        <f>IF(AND('Riesgos Corrup'!#REF!="Alta",'Riesgos Corrup'!#REF!="Mayor"),CONCATENATE("R",'Riesgos Corrup'!#REF!),"")</f>
        <v>#REF!</v>
      </c>
      <c r="K44" s="396"/>
      <c r="L44" s="396" t="e">
        <f>IF(AND('Riesgos Corrup'!#REF!="Alta",'Riesgos Corrup'!#REF!="Mayor"),CONCATENATE("R",'Riesgos Corrup'!#REF!),"")</f>
        <v>#REF!</v>
      </c>
      <c r="M44" s="396"/>
      <c r="N44" s="396" t="str">
        <f ca="1">IF(AND('Riesgos Corrup'!$K$49="Alta",'Riesgos Corrup'!$O$49="Mayor"),CONCATENATE("R",'Riesgos Corrup'!$A$49),"")</f>
        <v/>
      </c>
      <c r="O44" s="396"/>
      <c r="P44" s="396" t="e">
        <f>IF(AND('Riesgos Corrup'!#REF!="Alta",'Riesgos Corrup'!#REF!="Mayor"),CONCATENATE("R",'Riesgos Corrup'!#REF!),"")</f>
        <v>#REF!</v>
      </c>
      <c r="Q44" s="396"/>
      <c r="R44" s="396" t="str">
        <f>IF(AND('Riesgos Corrup'!$K$54="Alta",'Riesgos Corrup'!$O$54="Mayor"),CONCATENATE("R",'Riesgos Corrup'!$A$54),"")</f>
        <v/>
      </c>
      <c r="S44" s="399"/>
      <c r="T44" s="395" t="e">
        <f>IF(AND('Riesgos Corrup'!#REF!="Alta",'Riesgos Corrup'!#REF!="Mayor"),CONCATENATE("R",'Riesgos Corrup'!#REF!),"")</f>
        <v>#REF!</v>
      </c>
      <c r="U44" s="396"/>
      <c r="V44" s="396" t="e">
        <f>IF(AND('Riesgos Corrup'!#REF!="Alta",'Riesgos Corrup'!#REF!="Mayor"),CONCATENATE("R",'Riesgos Corrup'!#REF!),"")</f>
        <v>#REF!</v>
      </c>
      <c r="W44" s="396"/>
      <c r="X44" s="396" t="str">
        <f ca="1">IF(AND('Riesgos Corrup'!$K$49="Alta",'Riesgos Corrup'!$O$49="Mayor"),CONCATENATE("R",'Riesgos Corrup'!$A$49),"")</f>
        <v/>
      </c>
      <c r="Y44" s="396"/>
      <c r="Z44" s="396" t="e">
        <f>IF(AND('Riesgos Corrup'!#REF!="Alta",'Riesgos Corrup'!#REF!="Mayor"),CONCATENATE("R",'Riesgos Corrup'!#REF!),"")</f>
        <v>#REF!</v>
      </c>
      <c r="AA44" s="396"/>
      <c r="AB44" s="396" t="str">
        <f>IF(AND('Riesgos Corrup'!$K$54="Alta",'Riesgos Corrup'!$O$54="Mayor"),CONCATENATE("R",'Riesgos Corrup'!$A$54),"")</f>
        <v/>
      </c>
      <c r="AC44" s="399"/>
      <c r="AD44" s="387" t="e">
        <f>IF(AND('Riesgos Corrup'!#REF!="Alta",'Riesgos Corrup'!#REF!="Mayor"),CONCATENATE("R",'Riesgos Corrup'!#REF!),"")</f>
        <v>#REF!</v>
      </c>
      <c r="AE44" s="388"/>
      <c r="AF44" s="388" t="e">
        <f>IF(AND('Riesgos Corrup'!#REF!="Alta",'Riesgos Corrup'!#REF!="Mayor"),CONCATENATE("R",'Riesgos Corrup'!#REF!),"")</f>
        <v>#REF!</v>
      </c>
      <c r="AG44" s="388"/>
      <c r="AH44" s="388" t="str">
        <f ca="1">IF(AND('Riesgos Corrup'!$K$49="Alta",'Riesgos Corrup'!$O$49="Mayor"),CONCATENATE("R",'Riesgos Corrup'!$A$49),"")</f>
        <v/>
      </c>
      <c r="AI44" s="388"/>
      <c r="AJ44" s="388" t="e">
        <f>IF(AND('Riesgos Corrup'!#REF!="Alta",'Riesgos Corrup'!#REF!="Mayor"),CONCATENATE("R",'Riesgos Corrup'!#REF!),"")</f>
        <v>#REF!</v>
      </c>
      <c r="AK44" s="388"/>
      <c r="AL44" s="388" t="str">
        <f>IF(AND('Riesgos Corrup'!$K$54="Alta",'Riesgos Corrup'!$O$54="Mayor"),CONCATENATE("R",'Riesgos Corrup'!$A$54),"")</f>
        <v/>
      </c>
      <c r="AM44" s="423"/>
      <c r="AN44" s="387" t="e">
        <f>IF(AND('Riesgos Corrup'!#REF!="Alta",'Riesgos Corrup'!#REF!="Mayor"),CONCATENATE("R",'Riesgos Corrup'!#REF!),"")</f>
        <v>#REF!</v>
      </c>
      <c r="AO44" s="388"/>
      <c r="AP44" s="388" t="e">
        <f>IF(AND('Riesgos Corrup'!#REF!="Alta",'Riesgos Corrup'!#REF!="Mayor"),CONCATENATE("R",'Riesgos Corrup'!#REF!),"")</f>
        <v>#REF!</v>
      </c>
      <c r="AQ44" s="388"/>
      <c r="AR44" s="388" t="str">
        <f ca="1">IF(AND('Riesgos Corrup'!$K$49="Alta",'Riesgos Corrup'!$O$49="Mayor"),CONCATENATE("R",'Riesgos Corrup'!$A$49),"")</f>
        <v/>
      </c>
      <c r="AS44" s="388"/>
      <c r="AT44" s="388" t="e">
        <f>IF(AND('Riesgos Corrup'!#REF!="Alta",'Riesgos Corrup'!#REF!="Mayor"),CONCATENATE("R",'Riesgos Corrup'!#REF!),"")</f>
        <v>#REF!</v>
      </c>
      <c r="AU44" s="388"/>
      <c r="AV44" s="388" t="str">
        <f>IF(AND('Riesgos Corrup'!$K$54="Alta",'Riesgos Corrup'!$O$54="Mayor"),CONCATENATE("R",'Riesgos Corrup'!$A$54),"")</f>
        <v/>
      </c>
      <c r="AW44" s="423"/>
      <c r="AX44" s="415" t="e">
        <f>IF(AND('Riesgos Corrup'!#REF!="Alta",'Riesgos Corrup'!#REF!="Catastrófico"),CONCATENATE("R",'Riesgos Corrup'!#REF!),"")</f>
        <v>#REF!</v>
      </c>
      <c r="AY44" s="413"/>
      <c r="AZ44" s="413" t="e">
        <f>IF(AND('Riesgos Corrup'!#REF!="Alta",'Riesgos Corrup'!#REF!="Catastrófico"),CONCATENATE("R",'Riesgos Corrup'!#REF!),"")</f>
        <v>#REF!</v>
      </c>
      <c r="BA44" s="413"/>
      <c r="BB44" s="413" t="str">
        <f ca="1">IF(AND('Riesgos Corrup'!$K$49="Alta",'Riesgos Corrup'!$O$49="Catastrófico"),CONCATENATE("R",'Riesgos Corrup'!$A$49),"")</f>
        <v/>
      </c>
      <c r="BC44" s="413"/>
      <c r="BD44" s="413" t="e">
        <f>IF(AND('Riesgos Corrup'!#REF!="Alta",'Riesgos Corrup'!#REF!="Catastrófico"),CONCATENATE("R",'Riesgos Corrup'!#REF!),"")</f>
        <v>#REF!</v>
      </c>
      <c r="BE44" s="413"/>
      <c r="BF44" s="413" t="str">
        <f>IF(AND('Riesgos Corrup'!$K$54="Alta",'Riesgos Corrup'!$O$54="Catastrófico"),CONCATENATE("R",'Riesgos Corrup'!$A$54),"")</f>
        <v/>
      </c>
      <c r="BG44" s="414"/>
      <c r="BH44" s="40"/>
      <c r="BI44" s="445"/>
      <c r="BJ44" s="446"/>
      <c r="BK44" s="446"/>
      <c r="BL44" s="446"/>
      <c r="BM44" s="446"/>
      <c r="BN44" s="447"/>
      <c r="BO44" s="40"/>
      <c r="BP44" s="40"/>
      <c r="BQ44" s="40"/>
      <c r="BR44" s="40"/>
      <c r="BS44" s="40"/>
      <c r="BT44" s="40"/>
      <c r="BU44" s="40"/>
      <c r="BV44" s="40"/>
      <c r="BW44" s="40"/>
      <c r="BX44" s="40"/>
      <c r="BY44" s="40"/>
      <c r="BZ44" s="40"/>
      <c r="CA44" s="40"/>
      <c r="CB44" s="40"/>
      <c r="CC44" s="40"/>
      <c r="CD44" s="40"/>
      <c r="CE44" s="40"/>
      <c r="CF44" s="40"/>
      <c r="CG44" s="40"/>
      <c r="CH44" s="40"/>
      <c r="CI44" s="40"/>
      <c r="CJ44" s="40"/>
      <c r="CK44" s="40"/>
      <c r="CL44" s="40"/>
      <c r="CM44" s="40"/>
      <c r="CN44" s="40"/>
      <c r="CO44" s="40"/>
      <c r="CP44" s="40"/>
      <c r="CQ44" s="40"/>
      <c r="CR44" s="40"/>
      <c r="CS44" s="40"/>
      <c r="CT44" s="40"/>
      <c r="CU44" s="40"/>
      <c r="CV44" s="40"/>
    </row>
    <row r="45" spans="1:100" ht="15" customHeight="1" thickBot="1" x14ac:dyDescent="0.4">
      <c r="A45" s="40"/>
      <c r="B45" s="253"/>
      <c r="C45" s="253"/>
      <c r="D45" s="254"/>
      <c r="E45" s="405"/>
      <c r="F45" s="406"/>
      <c r="G45" s="406"/>
      <c r="H45" s="406"/>
      <c r="I45" s="406"/>
      <c r="J45" s="397"/>
      <c r="K45" s="398"/>
      <c r="L45" s="398"/>
      <c r="M45" s="398"/>
      <c r="N45" s="398"/>
      <c r="O45" s="398"/>
      <c r="P45" s="398"/>
      <c r="Q45" s="398"/>
      <c r="R45" s="398"/>
      <c r="S45" s="400"/>
      <c r="T45" s="397"/>
      <c r="U45" s="398"/>
      <c r="V45" s="398"/>
      <c r="W45" s="398"/>
      <c r="X45" s="398"/>
      <c r="Y45" s="398"/>
      <c r="Z45" s="398"/>
      <c r="AA45" s="398"/>
      <c r="AB45" s="398"/>
      <c r="AC45" s="400"/>
      <c r="AD45" s="424"/>
      <c r="AE45" s="422"/>
      <c r="AF45" s="422"/>
      <c r="AG45" s="422"/>
      <c r="AH45" s="422"/>
      <c r="AI45" s="422"/>
      <c r="AJ45" s="422"/>
      <c r="AK45" s="422"/>
      <c r="AL45" s="422"/>
      <c r="AM45" s="425"/>
      <c r="AN45" s="424"/>
      <c r="AO45" s="422"/>
      <c r="AP45" s="422"/>
      <c r="AQ45" s="422"/>
      <c r="AR45" s="422"/>
      <c r="AS45" s="422"/>
      <c r="AT45" s="422"/>
      <c r="AU45" s="422"/>
      <c r="AV45" s="422"/>
      <c r="AW45" s="425"/>
      <c r="AX45" s="416"/>
      <c r="AY45" s="417"/>
      <c r="AZ45" s="417"/>
      <c r="BA45" s="417"/>
      <c r="BB45" s="417"/>
      <c r="BC45" s="417"/>
      <c r="BD45" s="417"/>
      <c r="BE45" s="417"/>
      <c r="BF45" s="417"/>
      <c r="BG45" s="418"/>
      <c r="BH45" s="40"/>
      <c r="BI45" s="445"/>
      <c r="BJ45" s="446"/>
      <c r="BK45" s="446"/>
      <c r="BL45" s="446"/>
      <c r="BM45" s="446"/>
      <c r="BN45" s="447"/>
      <c r="BO45" s="40"/>
      <c r="BP45" s="40"/>
      <c r="BQ45" s="40"/>
      <c r="BR45" s="40"/>
      <c r="BS45" s="40"/>
      <c r="BT45" s="40"/>
      <c r="BU45" s="40"/>
      <c r="BV45" s="40"/>
      <c r="BW45" s="40"/>
      <c r="BX45" s="40"/>
      <c r="BY45" s="40"/>
      <c r="BZ45" s="40"/>
      <c r="CA45" s="40"/>
      <c r="CB45" s="40"/>
      <c r="CC45" s="40"/>
      <c r="CD45" s="40"/>
      <c r="CE45" s="40"/>
      <c r="CF45" s="40"/>
      <c r="CG45" s="40"/>
      <c r="CH45" s="40"/>
      <c r="CI45" s="40"/>
      <c r="CJ45" s="40"/>
      <c r="CK45" s="40"/>
      <c r="CL45" s="40"/>
      <c r="CM45" s="40"/>
      <c r="CN45" s="40"/>
      <c r="CO45" s="40"/>
      <c r="CP45" s="40"/>
      <c r="CQ45" s="40"/>
      <c r="CR45" s="40"/>
      <c r="CS45" s="40"/>
      <c r="CT45" s="40"/>
      <c r="CU45" s="40"/>
      <c r="CV45" s="40"/>
    </row>
    <row r="46" spans="1:100" ht="15" customHeight="1" x14ac:dyDescent="0.35">
      <c r="A46" s="40"/>
      <c r="B46" s="253"/>
      <c r="C46" s="253"/>
      <c r="D46" s="254"/>
      <c r="E46" s="403" t="s">
        <v>108</v>
      </c>
      <c r="F46" s="404"/>
      <c r="G46" s="404"/>
      <c r="H46" s="404"/>
      <c r="I46" s="404"/>
      <c r="J46" s="411" t="str">
        <f ca="1">IF(AND('Riesgos Corrup'!$K$7="Media",'Riesgos Corrup'!$O$7="Mayor"),CONCATENATE("R",'Riesgos Corrup'!$A$7),"")</f>
        <v/>
      </c>
      <c r="K46" s="401"/>
      <c r="L46" s="401" t="e">
        <f>IF(AND('Riesgos Corrup'!#REF!="Media",'Riesgos Corrup'!#REF!="Mayor"),CONCATENATE("R",'Riesgos Corrup'!#REF!),"")</f>
        <v>#REF!</v>
      </c>
      <c r="M46" s="401"/>
      <c r="N46" s="401" t="e">
        <f>IF(AND('Riesgos Corrup'!#REF!="Media",'Riesgos Corrup'!#REF!="Mayor"),CONCATENATE("R",'Riesgos Corrup'!#REF!),"")</f>
        <v>#REF!</v>
      </c>
      <c r="O46" s="401"/>
      <c r="P46" s="401" t="str">
        <f ca="1">IF(AND('Riesgos Corrup'!$K$10="Media",'Riesgos Corrup'!$O$10="Mayor"),CONCATENATE("R",'Riesgos Corrup'!$A$10),"")</f>
        <v/>
      </c>
      <c r="Q46" s="401"/>
      <c r="R46" s="401" t="e">
        <f>IF(AND('Riesgos Corrup'!#REF!="Media",'Riesgos Corrup'!#REF!="Mayor"),CONCATENATE("R",'Riesgos Corrup'!#REF!),"")</f>
        <v>#REF!</v>
      </c>
      <c r="S46" s="412"/>
      <c r="T46" s="411" t="str">
        <f ca="1">IF(AND('Riesgos Corrup'!$K$7="Media",'Riesgos Corrup'!$O$7="Mayor"),CONCATENATE("R",'Riesgos Corrup'!$A$7),"")</f>
        <v/>
      </c>
      <c r="U46" s="401"/>
      <c r="V46" s="401" t="e">
        <f>IF(AND('Riesgos Corrup'!#REF!="Media",'Riesgos Corrup'!#REF!="Mayor"),CONCATENATE("R",'Riesgos Corrup'!#REF!),"")</f>
        <v>#REF!</v>
      </c>
      <c r="W46" s="401"/>
      <c r="X46" s="401" t="e">
        <f>IF(AND('Riesgos Corrup'!#REF!="Media",'Riesgos Corrup'!#REF!="Mayor"),CONCATENATE("R",'Riesgos Corrup'!#REF!),"")</f>
        <v>#REF!</v>
      </c>
      <c r="Y46" s="401"/>
      <c r="Z46" s="401" t="str">
        <f ca="1">IF(AND('Riesgos Corrup'!$K$10="Media",'Riesgos Corrup'!$O$10="Mayor"),CONCATENATE("R",'Riesgos Corrup'!$A$10),"")</f>
        <v/>
      </c>
      <c r="AA46" s="401"/>
      <c r="AB46" s="401" t="e">
        <f>IF(AND('Riesgos Corrup'!#REF!="Media",'Riesgos Corrup'!#REF!="Mayor"),CONCATENATE("R",'Riesgos Corrup'!#REF!),"")</f>
        <v>#REF!</v>
      </c>
      <c r="AC46" s="412"/>
      <c r="AD46" s="411" t="str">
        <f ca="1">IF(AND('Riesgos Corrup'!$K$7="Media",'Riesgos Corrup'!$O$7="Mayor"),CONCATENATE("R",'Riesgos Corrup'!$A$7),"")</f>
        <v/>
      </c>
      <c r="AE46" s="401"/>
      <c r="AF46" s="401" t="e">
        <f>IF(AND('Riesgos Corrup'!#REF!="Media",'Riesgos Corrup'!#REF!="Mayor"),CONCATENATE("R",'Riesgos Corrup'!#REF!),"")</f>
        <v>#REF!</v>
      </c>
      <c r="AG46" s="401"/>
      <c r="AH46" s="401" t="e">
        <f>IF(AND('Riesgos Corrup'!#REF!="Media",'Riesgos Corrup'!#REF!="Mayor"),CONCATENATE("R",'Riesgos Corrup'!#REF!),"")</f>
        <v>#REF!</v>
      </c>
      <c r="AI46" s="401"/>
      <c r="AJ46" s="401" t="str">
        <f ca="1">IF(AND('Riesgos Corrup'!$K$10="Media",'Riesgos Corrup'!$O$10="Mayor"),CONCATENATE("R",'Riesgos Corrup'!$A$10),"")</f>
        <v/>
      </c>
      <c r="AK46" s="401"/>
      <c r="AL46" s="401" t="e">
        <f>IF(AND('Riesgos Corrup'!#REF!="Media",'Riesgos Corrup'!#REF!="Mayor"),CONCATENATE("R",'Riesgos Corrup'!#REF!),"")</f>
        <v>#REF!</v>
      </c>
      <c r="AM46" s="412"/>
      <c r="AN46" s="409" t="str">
        <f ca="1">IF(AND('Riesgos Corrup'!$K$7="Media",'Riesgos Corrup'!$O$7="Mayor"),CONCATENATE("R",'Riesgos Corrup'!$A$7),"")</f>
        <v/>
      </c>
      <c r="AO46" s="410"/>
      <c r="AP46" s="410" t="e">
        <f>IF(AND('Riesgos Corrup'!#REF!="Media",'Riesgos Corrup'!#REF!="Mayor"),CONCATENATE("R",'Riesgos Corrup'!#REF!),"")</f>
        <v>#REF!</v>
      </c>
      <c r="AQ46" s="410"/>
      <c r="AR46" s="410" t="e">
        <f>IF(AND('Riesgos Corrup'!#REF!="Media",'Riesgos Corrup'!#REF!="Mayor"),CONCATENATE("R",'Riesgos Corrup'!#REF!),"")</f>
        <v>#REF!</v>
      </c>
      <c r="AS46" s="410"/>
      <c r="AT46" s="410" t="str">
        <f ca="1">IF(AND('Riesgos Corrup'!$K$10="Media",'Riesgos Corrup'!$O$10="Mayor"),CONCATENATE("R",'Riesgos Corrup'!$A$10),"")</f>
        <v/>
      </c>
      <c r="AU46" s="410"/>
      <c r="AV46" s="410" t="e">
        <f>IF(AND('Riesgos Corrup'!#REF!="Media",'Riesgos Corrup'!#REF!="Mayor"),CONCATENATE("R",'Riesgos Corrup'!#REF!),"")</f>
        <v>#REF!</v>
      </c>
      <c r="AW46" s="426"/>
      <c r="AX46" s="419" t="str">
        <f ca="1">IF(AND('Riesgos Corrup'!$K$7="Media",'Riesgos Corrup'!$O$7="Catastrófico"),CONCATENATE("R",'Riesgos Corrup'!$A$7),"")</f>
        <v/>
      </c>
      <c r="AY46" s="420"/>
      <c r="AZ46" s="420" t="e">
        <f>IF(AND('Riesgos Corrup'!#REF!="Media",'Riesgos Corrup'!#REF!="Catastrófico"),CONCATENATE("R",'Riesgos Corrup'!#REF!),"")</f>
        <v>#REF!</v>
      </c>
      <c r="BA46" s="420"/>
      <c r="BB46" s="420" t="e">
        <f>IF(AND('Riesgos Corrup'!#REF!="Media",'Riesgos Corrup'!#REF!="Catastrófico"),CONCATENATE("R",'Riesgos Corrup'!#REF!),"")</f>
        <v>#REF!</v>
      </c>
      <c r="BC46" s="420"/>
      <c r="BD46" s="420" t="str">
        <f ca="1">IF(AND('Riesgos Corrup'!$K$10="Media",'Riesgos Corrup'!$O$10="Catastrófico"),CONCATENATE("R",'Riesgos Corrup'!$A$10),"")</f>
        <v/>
      </c>
      <c r="BE46" s="420"/>
      <c r="BF46" s="420" t="e">
        <f>IF(AND('Riesgos Corrup'!#REF!="Media",'Riesgos Corrup'!#REF!="Catastrófico"),CONCATENATE("R",'Riesgos Corrup'!#REF!),"")</f>
        <v>#REF!</v>
      </c>
      <c r="BG46" s="421"/>
      <c r="BH46" s="40"/>
      <c r="BI46" s="445"/>
      <c r="BJ46" s="446"/>
      <c r="BK46" s="446"/>
      <c r="BL46" s="446"/>
      <c r="BM46" s="446"/>
      <c r="BN46" s="447"/>
      <c r="BO46" s="40"/>
      <c r="BP46" s="40"/>
      <c r="BQ46" s="40"/>
      <c r="BR46" s="40"/>
      <c r="BS46" s="40"/>
      <c r="BT46" s="40"/>
      <c r="BU46" s="40"/>
      <c r="BV46" s="40"/>
      <c r="BW46" s="40"/>
      <c r="BX46" s="40"/>
      <c r="BY46" s="40"/>
      <c r="BZ46" s="40"/>
      <c r="CA46" s="40"/>
      <c r="CB46" s="40"/>
      <c r="CC46" s="40"/>
      <c r="CD46" s="40"/>
      <c r="CE46" s="40"/>
      <c r="CF46" s="40"/>
      <c r="CG46" s="40"/>
      <c r="CH46" s="40"/>
      <c r="CI46" s="40"/>
      <c r="CJ46" s="40"/>
      <c r="CK46" s="40"/>
      <c r="CL46" s="40"/>
      <c r="CM46" s="40"/>
      <c r="CN46" s="40"/>
      <c r="CO46" s="40"/>
      <c r="CP46" s="40"/>
      <c r="CQ46" s="40"/>
      <c r="CR46" s="40"/>
      <c r="CS46" s="40"/>
      <c r="CT46" s="40"/>
      <c r="CU46" s="40"/>
      <c r="CV46" s="40"/>
    </row>
    <row r="47" spans="1:100" ht="15" customHeight="1" x14ac:dyDescent="0.35">
      <c r="A47" s="40"/>
      <c r="B47" s="253"/>
      <c r="C47" s="253"/>
      <c r="D47" s="254"/>
      <c r="E47" s="405"/>
      <c r="F47" s="406"/>
      <c r="G47" s="406"/>
      <c r="H47" s="406"/>
      <c r="I47" s="406"/>
      <c r="J47" s="395"/>
      <c r="K47" s="396"/>
      <c r="L47" s="396"/>
      <c r="M47" s="396"/>
      <c r="N47" s="396"/>
      <c r="O47" s="396"/>
      <c r="P47" s="396"/>
      <c r="Q47" s="396"/>
      <c r="R47" s="396"/>
      <c r="S47" s="399"/>
      <c r="T47" s="395"/>
      <c r="U47" s="396"/>
      <c r="V47" s="396"/>
      <c r="W47" s="396"/>
      <c r="X47" s="396"/>
      <c r="Y47" s="396"/>
      <c r="Z47" s="396"/>
      <c r="AA47" s="396"/>
      <c r="AB47" s="396"/>
      <c r="AC47" s="399"/>
      <c r="AD47" s="395"/>
      <c r="AE47" s="396"/>
      <c r="AF47" s="396"/>
      <c r="AG47" s="396"/>
      <c r="AH47" s="396"/>
      <c r="AI47" s="396"/>
      <c r="AJ47" s="396"/>
      <c r="AK47" s="396"/>
      <c r="AL47" s="396"/>
      <c r="AM47" s="399"/>
      <c r="AN47" s="387"/>
      <c r="AO47" s="388"/>
      <c r="AP47" s="388"/>
      <c r="AQ47" s="388"/>
      <c r="AR47" s="388"/>
      <c r="AS47" s="388"/>
      <c r="AT47" s="388"/>
      <c r="AU47" s="388"/>
      <c r="AV47" s="388"/>
      <c r="AW47" s="423"/>
      <c r="AX47" s="415"/>
      <c r="AY47" s="413"/>
      <c r="AZ47" s="413"/>
      <c r="BA47" s="413"/>
      <c r="BB47" s="413"/>
      <c r="BC47" s="413"/>
      <c r="BD47" s="413"/>
      <c r="BE47" s="413"/>
      <c r="BF47" s="413"/>
      <c r="BG47" s="414"/>
      <c r="BH47" s="40"/>
      <c r="BI47" s="445"/>
      <c r="BJ47" s="446"/>
      <c r="BK47" s="446"/>
      <c r="BL47" s="446"/>
      <c r="BM47" s="446"/>
      <c r="BN47" s="447"/>
      <c r="BO47" s="40"/>
      <c r="BP47" s="40"/>
      <c r="BQ47" s="40"/>
      <c r="BR47" s="40"/>
      <c r="BS47" s="40"/>
      <c r="BT47" s="40"/>
      <c r="BU47" s="40"/>
      <c r="BV47" s="40"/>
      <c r="BW47" s="40"/>
      <c r="BX47" s="40"/>
      <c r="BY47" s="40"/>
      <c r="BZ47" s="40"/>
      <c r="CA47" s="40"/>
      <c r="CB47" s="40"/>
      <c r="CC47" s="40"/>
      <c r="CD47" s="40"/>
      <c r="CE47" s="40"/>
      <c r="CF47" s="40"/>
      <c r="CG47" s="40"/>
      <c r="CH47" s="40"/>
      <c r="CI47" s="40"/>
      <c r="CJ47" s="40"/>
      <c r="CK47" s="40"/>
      <c r="CL47" s="40"/>
      <c r="CM47" s="40"/>
      <c r="CN47" s="40"/>
      <c r="CO47" s="40"/>
      <c r="CP47" s="40"/>
      <c r="CQ47" s="40"/>
      <c r="CR47" s="40"/>
      <c r="CS47" s="40"/>
      <c r="CT47" s="40"/>
      <c r="CU47" s="40"/>
      <c r="CV47" s="40"/>
    </row>
    <row r="48" spans="1:100" ht="15" customHeight="1" x14ac:dyDescent="0.35">
      <c r="A48" s="40"/>
      <c r="B48" s="253"/>
      <c r="C48" s="253"/>
      <c r="D48" s="254"/>
      <c r="E48" s="405"/>
      <c r="F48" s="406"/>
      <c r="G48" s="406"/>
      <c r="H48" s="406"/>
      <c r="I48" s="406"/>
      <c r="J48" s="395" t="str">
        <f ca="1">IF(AND('Riesgos Corrup'!$K$13="Media",'Riesgos Corrup'!$O$13="Mayor"),CONCATENATE("R",'Riesgos Corrup'!$A$13),"")</f>
        <v/>
      </c>
      <c r="K48" s="396"/>
      <c r="L48" s="396" t="e">
        <f>IF(AND('Riesgos Corrup'!#REF!="Media",'Riesgos Corrup'!#REF!="Mayor"),CONCATENATE("R",'Riesgos Corrup'!#REF!),"")</f>
        <v>#REF!</v>
      </c>
      <c r="M48" s="396"/>
      <c r="N48" s="396" t="e">
        <f>IF(AND('Riesgos Corrup'!#REF!="Media",'Riesgos Corrup'!#REF!="Mayor"),CONCATENATE("R",'Riesgos Corrup'!#REF!),"")</f>
        <v>#REF!</v>
      </c>
      <c r="O48" s="396"/>
      <c r="P48" s="396" t="e">
        <f>IF(AND('Riesgos Corrup'!#REF!="Media",'Riesgos Corrup'!#REF!="Mayor"),CONCATENATE("R",'Riesgos Corrup'!#REF!),"")</f>
        <v>#REF!</v>
      </c>
      <c r="Q48" s="396"/>
      <c r="R48" s="396" t="str">
        <f ca="1">IF(AND('Riesgos Corrup'!$K$16="Media",'Riesgos Corrup'!$O$16="Mayor"),CONCATENATE("R",'Riesgos Corrup'!$A$16),"")</f>
        <v/>
      </c>
      <c r="S48" s="399"/>
      <c r="T48" s="395" t="str">
        <f ca="1">IF(AND('Riesgos Corrup'!$K$13="Media",'Riesgos Corrup'!$O$13="Mayor"),CONCATENATE("R",'Riesgos Corrup'!$A$13),"")</f>
        <v/>
      </c>
      <c r="U48" s="396"/>
      <c r="V48" s="396" t="e">
        <f>IF(AND('Riesgos Corrup'!#REF!="Media",'Riesgos Corrup'!#REF!="Mayor"),CONCATENATE("R",'Riesgos Corrup'!#REF!),"")</f>
        <v>#REF!</v>
      </c>
      <c r="W48" s="396"/>
      <c r="X48" s="396" t="e">
        <f>IF(AND('Riesgos Corrup'!#REF!="Media",'Riesgos Corrup'!#REF!="Mayor"),CONCATENATE("R",'Riesgos Corrup'!#REF!),"")</f>
        <v>#REF!</v>
      </c>
      <c r="Y48" s="396"/>
      <c r="Z48" s="396" t="e">
        <f>IF(AND('Riesgos Corrup'!#REF!="Media",'Riesgos Corrup'!#REF!="Mayor"),CONCATENATE("R",'Riesgos Corrup'!#REF!),"")</f>
        <v>#REF!</v>
      </c>
      <c r="AA48" s="396"/>
      <c r="AB48" s="396" t="str">
        <f ca="1">IF(AND('Riesgos Corrup'!$K$16="Media",'Riesgos Corrup'!$O$16="Mayor"),CONCATENATE("R",'Riesgos Corrup'!$A$16),"")</f>
        <v/>
      </c>
      <c r="AC48" s="399"/>
      <c r="AD48" s="395" t="str">
        <f ca="1">IF(AND('Riesgos Corrup'!$K$13="Media",'Riesgos Corrup'!$O$13="Mayor"),CONCATENATE("R",'Riesgos Corrup'!$A$13),"")</f>
        <v/>
      </c>
      <c r="AE48" s="396"/>
      <c r="AF48" s="396" t="e">
        <f>IF(AND('Riesgos Corrup'!#REF!="Media",'Riesgos Corrup'!#REF!="Mayor"),CONCATENATE("R",'Riesgos Corrup'!#REF!),"")</f>
        <v>#REF!</v>
      </c>
      <c r="AG48" s="396"/>
      <c r="AH48" s="396" t="e">
        <f>IF(AND('Riesgos Corrup'!#REF!="Media",'Riesgos Corrup'!#REF!="Mayor"),CONCATENATE("R",'Riesgos Corrup'!#REF!),"")</f>
        <v>#REF!</v>
      </c>
      <c r="AI48" s="396"/>
      <c r="AJ48" s="396" t="e">
        <f>IF(AND('Riesgos Corrup'!#REF!="Media",'Riesgos Corrup'!#REF!="Mayor"),CONCATENATE("R",'Riesgos Corrup'!#REF!),"")</f>
        <v>#REF!</v>
      </c>
      <c r="AK48" s="396"/>
      <c r="AL48" s="396" t="str">
        <f ca="1">IF(AND('Riesgos Corrup'!$K$16="Media",'Riesgos Corrup'!$O$16="Mayor"),CONCATENATE("R",'Riesgos Corrup'!$A$16),"")</f>
        <v/>
      </c>
      <c r="AM48" s="399"/>
      <c r="AN48" s="387" t="str">
        <f ca="1">IF(AND('Riesgos Corrup'!$K$13="Media",'Riesgos Corrup'!$O$13="Mayor"),CONCATENATE("R",'Riesgos Corrup'!$A$13),"")</f>
        <v/>
      </c>
      <c r="AO48" s="388"/>
      <c r="AP48" s="388" t="e">
        <f>IF(AND('Riesgos Corrup'!#REF!="Media",'Riesgos Corrup'!#REF!="Mayor"),CONCATENATE("R",'Riesgos Corrup'!#REF!),"")</f>
        <v>#REF!</v>
      </c>
      <c r="AQ48" s="388"/>
      <c r="AR48" s="388" t="e">
        <f>IF(AND('Riesgos Corrup'!#REF!="Media",'Riesgos Corrup'!#REF!="Mayor"),CONCATENATE("R",'Riesgos Corrup'!#REF!),"")</f>
        <v>#REF!</v>
      </c>
      <c r="AS48" s="388"/>
      <c r="AT48" s="388" t="e">
        <f>IF(AND('Riesgos Corrup'!#REF!="Media",'Riesgos Corrup'!#REF!="Mayor"),CONCATENATE("R",'Riesgos Corrup'!#REF!),"")</f>
        <v>#REF!</v>
      </c>
      <c r="AU48" s="388"/>
      <c r="AV48" s="388" t="str">
        <f ca="1">IF(AND('Riesgos Corrup'!$K$16="Media",'Riesgos Corrup'!$O$16="Mayor"),CONCATENATE("R",'Riesgos Corrup'!$A$16),"")</f>
        <v/>
      </c>
      <c r="AW48" s="423"/>
      <c r="AX48" s="415" t="str">
        <f ca="1">IF(AND('Riesgos Corrup'!$K$13="Media",'Riesgos Corrup'!$O$13="Catastrófico"),CONCATENATE("R",'Riesgos Corrup'!$A$13),"")</f>
        <v/>
      </c>
      <c r="AY48" s="413"/>
      <c r="AZ48" s="413" t="e">
        <f>IF(AND('Riesgos Corrup'!#REF!="Media",'Riesgos Corrup'!#REF!="Catastrófico"),CONCATENATE("R",'Riesgos Corrup'!#REF!),"")</f>
        <v>#REF!</v>
      </c>
      <c r="BA48" s="413"/>
      <c r="BB48" s="413" t="e">
        <f>IF(AND('Riesgos Corrup'!#REF!="Media",'Riesgos Corrup'!#REF!="Catastrófico"),CONCATENATE("R",'Riesgos Corrup'!#REF!),"")</f>
        <v>#REF!</v>
      </c>
      <c r="BC48" s="413"/>
      <c r="BD48" s="413" t="e">
        <f>IF(AND('Riesgos Corrup'!#REF!="Media",'Riesgos Corrup'!#REF!="Catastrófico"),CONCATENATE("R",'Riesgos Corrup'!#REF!),"")</f>
        <v>#REF!</v>
      </c>
      <c r="BE48" s="413"/>
      <c r="BF48" s="413" t="str">
        <f ca="1">IF(AND('Riesgos Corrup'!$K$16="Media",'Riesgos Corrup'!$O$16="Catastrófico"),CONCATENATE("R",'Riesgos Corrup'!$A$16),"")</f>
        <v/>
      </c>
      <c r="BG48" s="414"/>
      <c r="BH48" s="40"/>
      <c r="BI48" s="445"/>
      <c r="BJ48" s="446"/>
      <c r="BK48" s="446"/>
      <c r="BL48" s="446"/>
      <c r="BM48" s="446"/>
      <c r="BN48" s="447"/>
      <c r="BO48" s="40"/>
      <c r="BP48" s="40"/>
      <c r="BQ48" s="40"/>
      <c r="BR48" s="40"/>
      <c r="BS48" s="40"/>
      <c r="BT48" s="40"/>
      <c r="BU48" s="40"/>
      <c r="BV48" s="40"/>
      <c r="BW48" s="40"/>
      <c r="BX48" s="40"/>
      <c r="BY48" s="40"/>
      <c r="BZ48" s="40"/>
      <c r="CA48" s="40"/>
      <c r="CB48" s="40"/>
      <c r="CC48" s="40"/>
      <c r="CD48" s="40"/>
      <c r="CE48" s="40"/>
      <c r="CF48" s="40"/>
      <c r="CG48" s="40"/>
      <c r="CH48" s="40"/>
      <c r="CI48" s="40"/>
      <c r="CJ48" s="40"/>
      <c r="CK48" s="40"/>
      <c r="CL48" s="40"/>
      <c r="CM48" s="40"/>
      <c r="CN48" s="40"/>
      <c r="CO48" s="40"/>
      <c r="CP48" s="40"/>
      <c r="CQ48" s="40"/>
      <c r="CR48" s="40"/>
      <c r="CS48" s="40"/>
      <c r="CT48" s="40"/>
      <c r="CU48" s="40"/>
      <c r="CV48" s="40"/>
    </row>
    <row r="49" spans="1:100" ht="15" customHeight="1" x14ac:dyDescent="0.35">
      <c r="A49" s="40"/>
      <c r="B49" s="253"/>
      <c r="C49" s="253"/>
      <c r="D49" s="254"/>
      <c r="E49" s="405"/>
      <c r="F49" s="406"/>
      <c r="G49" s="406"/>
      <c r="H49" s="406"/>
      <c r="I49" s="406"/>
      <c r="J49" s="395"/>
      <c r="K49" s="396"/>
      <c r="L49" s="396"/>
      <c r="M49" s="396"/>
      <c r="N49" s="396"/>
      <c r="O49" s="396"/>
      <c r="P49" s="396"/>
      <c r="Q49" s="396"/>
      <c r="R49" s="396"/>
      <c r="S49" s="399"/>
      <c r="T49" s="395"/>
      <c r="U49" s="396"/>
      <c r="V49" s="396"/>
      <c r="W49" s="396"/>
      <c r="X49" s="396"/>
      <c r="Y49" s="396"/>
      <c r="Z49" s="396"/>
      <c r="AA49" s="396"/>
      <c r="AB49" s="396"/>
      <c r="AC49" s="399"/>
      <c r="AD49" s="395"/>
      <c r="AE49" s="396"/>
      <c r="AF49" s="396"/>
      <c r="AG49" s="396"/>
      <c r="AH49" s="396"/>
      <c r="AI49" s="396"/>
      <c r="AJ49" s="396"/>
      <c r="AK49" s="396"/>
      <c r="AL49" s="396"/>
      <c r="AM49" s="399"/>
      <c r="AN49" s="387"/>
      <c r="AO49" s="388"/>
      <c r="AP49" s="388"/>
      <c r="AQ49" s="388"/>
      <c r="AR49" s="388"/>
      <c r="AS49" s="388"/>
      <c r="AT49" s="388"/>
      <c r="AU49" s="388"/>
      <c r="AV49" s="388"/>
      <c r="AW49" s="423"/>
      <c r="AX49" s="415"/>
      <c r="AY49" s="413"/>
      <c r="AZ49" s="413"/>
      <c r="BA49" s="413"/>
      <c r="BB49" s="413"/>
      <c r="BC49" s="413"/>
      <c r="BD49" s="413"/>
      <c r="BE49" s="413"/>
      <c r="BF49" s="413"/>
      <c r="BG49" s="414"/>
      <c r="BH49" s="40"/>
      <c r="BI49" s="445"/>
      <c r="BJ49" s="446"/>
      <c r="BK49" s="446"/>
      <c r="BL49" s="446"/>
      <c r="BM49" s="446"/>
      <c r="BN49" s="447"/>
      <c r="BO49" s="40"/>
      <c r="BP49" s="40"/>
      <c r="BQ49" s="40"/>
      <c r="BR49" s="40"/>
      <c r="BS49" s="40"/>
      <c r="BT49" s="40"/>
      <c r="BU49" s="40"/>
      <c r="BV49" s="40"/>
      <c r="BW49" s="40"/>
      <c r="BX49" s="40"/>
      <c r="BY49" s="40"/>
      <c r="BZ49" s="40"/>
      <c r="CA49" s="40"/>
      <c r="CB49" s="40"/>
      <c r="CC49" s="40"/>
      <c r="CD49" s="40"/>
      <c r="CE49" s="40"/>
      <c r="CF49" s="40"/>
      <c r="CG49" s="40"/>
      <c r="CH49" s="40"/>
      <c r="CI49" s="40"/>
      <c r="CJ49" s="40"/>
      <c r="CK49" s="40"/>
      <c r="CL49" s="40"/>
      <c r="CM49" s="40"/>
      <c r="CN49" s="40"/>
      <c r="CO49" s="40"/>
      <c r="CP49" s="40"/>
      <c r="CQ49" s="40"/>
      <c r="CR49" s="40"/>
      <c r="CS49" s="40"/>
      <c r="CT49" s="40"/>
      <c r="CU49" s="40"/>
      <c r="CV49" s="40"/>
    </row>
    <row r="50" spans="1:100" ht="15" customHeight="1" x14ac:dyDescent="0.35">
      <c r="A50" s="40"/>
      <c r="B50" s="253"/>
      <c r="C50" s="253"/>
      <c r="D50" s="254"/>
      <c r="E50" s="405"/>
      <c r="F50" s="406"/>
      <c r="G50" s="406"/>
      <c r="H50" s="406"/>
      <c r="I50" s="406"/>
      <c r="J50" s="395" t="e">
        <f>IF(AND('Riesgos Corrup'!#REF!="Media",'Riesgos Corrup'!#REF!="Mayor"),CONCATENATE("R",'Riesgos Corrup'!#REF!),"")</f>
        <v>#REF!</v>
      </c>
      <c r="K50" s="396"/>
      <c r="L50" s="396" t="e">
        <f>IF(AND('Riesgos Corrup'!#REF!="Media",'Riesgos Corrup'!#REF!="Mayor"),CONCATENATE("R",'Riesgos Corrup'!#REF!),"")</f>
        <v>#REF!</v>
      </c>
      <c r="M50" s="396"/>
      <c r="N50" s="396" t="e">
        <f>IF(AND('Riesgos Corrup'!#REF!="Media",'Riesgos Corrup'!#REF!="Mayor"),CONCATENATE("R",'Riesgos Corrup'!#REF!),"")</f>
        <v>#REF!</v>
      </c>
      <c r="O50" s="396"/>
      <c r="P50" s="396" t="str">
        <f ca="1">IF(AND('Riesgos Corrup'!$K$19="Media",'Riesgos Corrup'!$O$19="Mayor"),CONCATENATE("R",'Riesgos Corrup'!$A$19),"")</f>
        <v/>
      </c>
      <c r="Q50" s="396"/>
      <c r="R50" s="396" t="e">
        <f>IF(AND('Riesgos Corrup'!#REF!="Media",'Riesgos Corrup'!#REF!="Mayor"),CONCATENATE("R",'Riesgos Corrup'!#REF!),"")</f>
        <v>#REF!</v>
      </c>
      <c r="S50" s="399"/>
      <c r="T50" s="395" t="e">
        <f>IF(AND('Riesgos Corrup'!#REF!="Media",'Riesgos Corrup'!#REF!="Mayor"),CONCATENATE("R",'Riesgos Corrup'!#REF!),"")</f>
        <v>#REF!</v>
      </c>
      <c r="U50" s="396"/>
      <c r="V50" s="396" t="e">
        <f>IF(AND('Riesgos Corrup'!#REF!="Media",'Riesgos Corrup'!#REF!="Mayor"),CONCATENATE("R",'Riesgos Corrup'!#REF!),"")</f>
        <v>#REF!</v>
      </c>
      <c r="W50" s="396"/>
      <c r="X50" s="396" t="e">
        <f>IF(AND('Riesgos Corrup'!#REF!="Media",'Riesgos Corrup'!#REF!="Mayor"),CONCATENATE("R",'Riesgos Corrup'!#REF!),"")</f>
        <v>#REF!</v>
      </c>
      <c r="Y50" s="396"/>
      <c r="Z50" s="396" t="str">
        <f ca="1">IF(AND('Riesgos Corrup'!$K$19="Media",'Riesgos Corrup'!$O$19="Mayor"),CONCATENATE("R",'Riesgos Corrup'!$A$19),"")</f>
        <v/>
      </c>
      <c r="AA50" s="396"/>
      <c r="AB50" s="396" t="e">
        <f>IF(AND('Riesgos Corrup'!#REF!="Media",'Riesgos Corrup'!#REF!="Mayor"),CONCATENATE("R",'Riesgos Corrup'!#REF!),"")</f>
        <v>#REF!</v>
      </c>
      <c r="AC50" s="399"/>
      <c r="AD50" s="395" t="e">
        <f>IF(AND('Riesgos Corrup'!#REF!="Media",'Riesgos Corrup'!#REF!="Mayor"),CONCATENATE("R",'Riesgos Corrup'!#REF!),"")</f>
        <v>#REF!</v>
      </c>
      <c r="AE50" s="396"/>
      <c r="AF50" s="396" t="e">
        <f>IF(AND('Riesgos Corrup'!#REF!="Media",'Riesgos Corrup'!#REF!="Mayor"),CONCATENATE("R",'Riesgos Corrup'!#REF!),"")</f>
        <v>#REF!</v>
      </c>
      <c r="AG50" s="396"/>
      <c r="AH50" s="396" t="e">
        <f>IF(AND('Riesgos Corrup'!#REF!="Media",'Riesgos Corrup'!#REF!="Mayor"),CONCATENATE("R",'Riesgos Corrup'!#REF!),"")</f>
        <v>#REF!</v>
      </c>
      <c r="AI50" s="396"/>
      <c r="AJ50" s="396" t="str">
        <f ca="1">IF(AND('Riesgos Corrup'!$K$19="Media",'Riesgos Corrup'!$O$19="Mayor"),CONCATENATE("R",'Riesgos Corrup'!$A$19),"")</f>
        <v/>
      </c>
      <c r="AK50" s="396"/>
      <c r="AL50" s="396" t="e">
        <f>IF(AND('Riesgos Corrup'!#REF!="Media",'Riesgos Corrup'!#REF!="Mayor"),CONCATENATE("R",'Riesgos Corrup'!#REF!),"")</f>
        <v>#REF!</v>
      </c>
      <c r="AM50" s="399"/>
      <c r="AN50" s="387" t="e">
        <f>IF(AND('Riesgos Corrup'!#REF!="Media",'Riesgos Corrup'!#REF!="Mayor"),CONCATENATE("R",'Riesgos Corrup'!#REF!),"")</f>
        <v>#REF!</v>
      </c>
      <c r="AO50" s="388"/>
      <c r="AP50" s="388" t="e">
        <f>IF(AND('Riesgos Corrup'!#REF!="Media",'Riesgos Corrup'!#REF!="Mayor"),CONCATENATE("R",'Riesgos Corrup'!#REF!),"")</f>
        <v>#REF!</v>
      </c>
      <c r="AQ50" s="388"/>
      <c r="AR50" s="388" t="e">
        <f>IF(AND('Riesgos Corrup'!#REF!="Media",'Riesgos Corrup'!#REF!="Mayor"),CONCATENATE("R",'Riesgos Corrup'!#REF!),"")</f>
        <v>#REF!</v>
      </c>
      <c r="AS50" s="388"/>
      <c r="AT50" s="388" t="str">
        <f ca="1">IF(AND('Riesgos Corrup'!$K$19="Media",'Riesgos Corrup'!$O$19="Mayor"),CONCATENATE("R",'Riesgos Corrup'!$A$19),"")</f>
        <v/>
      </c>
      <c r="AU50" s="388"/>
      <c r="AV50" s="388" t="e">
        <f>IF(AND('Riesgos Corrup'!#REF!="Media",'Riesgos Corrup'!#REF!="Mayor"),CONCATENATE("R",'Riesgos Corrup'!#REF!),"")</f>
        <v>#REF!</v>
      </c>
      <c r="AW50" s="423"/>
      <c r="AX50" s="415" t="e">
        <f>IF(AND('Riesgos Corrup'!#REF!="Media",'Riesgos Corrup'!#REF!="Catastrófico"),CONCATENATE("R",'Riesgos Corrup'!#REF!),"")</f>
        <v>#REF!</v>
      </c>
      <c r="AY50" s="413"/>
      <c r="AZ50" s="413" t="e">
        <f>IF(AND('Riesgos Corrup'!#REF!="Media",'Riesgos Corrup'!#REF!="Catastrófico"),CONCATENATE("R",'Riesgos Corrup'!#REF!),"")</f>
        <v>#REF!</v>
      </c>
      <c r="BA50" s="413"/>
      <c r="BB50" s="413" t="e">
        <f>IF(AND('Riesgos Corrup'!#REF!="Media",'Riesgos Corrup'!#REF!="Catastrófico"),CONCATENATE("R",'Riesgos Corrup'!#REF!),"")</f>
        <v>#REF!</v>
      </c>
      <c r="BC50" s="413"/>
      <c r="BD50" s="413" t="str">
        <f ca="1">IF(AND('Riesgos Corrup'!$K$19="Media",'Riesgos Corrup'!$O$19="Catastrófico"),CONCATENATE("R",'Riesgos Corrup'!$A$19),"")</f>
        <v/>
      </c>
      <c r="BE50" s="413"/>
      <c r="BF50" s="413" t="e">
        <f>IF(AND('Riesgos Corrup'!#REF!="Media",'Riesgos Corrup'!#REF!="Catastrófico"),CONCATENATE("R",'Riesgos Corrup'!#REF!),"")</f>
        <v>#REF!</v>
      </c>
      <c r="BG50" s="414"/>
      <c r="BH50" s="40"/>
      <c r="BI50" s="445"/>
      <c r="BJ50" s="446"/>
      <c r="BK50" s="446"/>
      <c r="BL50" s="446"/>
      <c r="BM50" s="446"/>
      <c r="BN50" s="447"/>
      <c r="BO50" s="40"/>
      <c r="BP50" s="40"/>
      <c r="BQ50" s="40"/>
      <c r="BR50" s="40"/>
      <c r="BS50" s="40"/>
      <c r="BT50" s="40"/>
      <c r="BU50" s="40"/>
      <c r="BV50" s="40"/>
      <c r="BW50" s="40"/>
      <c r="BX50" s="40"/>
      <c r="BY50" s="40"/>
      <c r="BZ50" s="40"/>
      <c r="CA50" s="40"/>
      <c r="CB50" s="40"/>
      <c r="CC50" s="40"/>
      <c r="CD50" s="40"/>
      <c r="CE50" s="40"/>
      <c r="CF50" s="40"/>
      <c r="CG50" s="40"/>
      <c r="CH50" s="40"/>
      <c r="CI50" s="40"/>
      <c r="CJ50" s="40"/>
      <c r="CK50" s="40"/>
      <c r="CL50" s="40"/>
      <c r="CM50" s="40"/>
      <c r="CN50" s="40"/>
      <c r="CO50" s="40"/>
      <c r="CP50" s="40"/>
      <c r="CQ50" s="40"/>
      <c r="CR50" s="40"/>
      <c r="CS50" s="40"/>
      <c r="CT50" s="40"/>
      <c r="CU50" s="40"/>
      <c r="CV50" s="40"/>
    </row>
    <row r="51" spans="1:100" ht="15" customHeight="1" x14ac:dyDescent="0.35">
      <c r="A51" s="40"/>
      <c r="B51" s="253"/>
      <c r="C51" s="253"/>
      <c r="D51" s="254"/>
      <c r="E51" s="405"/>
      <c r="F51" s="406"/>
      <c r="G51" s="406"/>
      <c r="H51" s="406"/>
      <c r="I51" s="406"/>
      <c r="J51" s="395"/>
      <c r="K51" s="396"/>
      <c r="L51" s="396"/>
      <c r="M51" s="396"/>
      <c r="N51" s="396"/>
      <c r="O51" s="396"/>
      <c r="P51" s="396"/>
      <c r="Q51" s="396"/>
      <c r="R51" s="396"/>
      <c r="S51" s="399"/>
      <c r="T51" s="395"/>
      <c r="U51" s="396"/>
      <c r="V51" s="396"/>
      <c r="W51" s="396"/>
      <c r="X51" s="396"/>
      <c r="Y51" s="396"/>
      <c r="Z51" s="396"/>
      <c r="AA51" s="396"/>
      <c r="AB51" s="396"/>
      <c r="AC51" s="399"/>
      <c r="AD51" s="395"/>
      <c r="AE51" s="396"/>
      <c r="AF51" s="396"/>
      <c r="AG51" s="396"/>
      <c r="AH51" s="396"/>
      <c r="AI51" s="396"/>
      <c r="AJ51" s="396"/>
      <c r="AK51" s="396"/>
      <c r="AL51" s="396"/>
      <c r="AM51" s="399"/>
      <c r="AN51" s="387"/>
      <c r="AO51" s="388"/>
      <c r="AP51" s="388"/>
      <c r="AQ51" s="388"/>
      <c r="AR51" s="388"/>
      <c r="AS51" s="388"/>
      <c r="AT51" s="388"/>
      <c r="AU51" s="388"/>
      <c r="AV51" s="388"/>
      <c r="AW51" s="423"/>
      <c r="AX51" s="415"/>
      <c r="AY51" s="413"/>
      <c r="AZ51" s="413"/>
      <c r="BA51" s="413"/>
      <c r="BB51" s="413"/>
      <c r="BC51" s="413"/>
      <c r="BD51" s="413"/>
      <c r="BE51" s="413"/>
      <c r="BF51" s="413"/>
      <c r="BG51" s="414"/>
      <c r="BH51" s="40"/>
      <c r="BI51" s="445"/>
      <c r="BJ51" s="446"/>
      <c r="BK51" s="446"/>
      <c r="BL51" s="446"/>
      <c r="BM51" s="446"/>
      <c r="BN51" s="447"/>
      <c r="BO51" s="40"/>
      <c r="BP51" s="40"/>
      <c r="BQ51" s="40"/>
      <c r="BR51" s="40"/>
      <c r="BS51" s="40"/>
      <c r="BT51" s="40"/>
      <c r="BU51" s="40"/>
      <c r="BV51" s="40"/>
      <c r="BW51" s="40"/>
      <c r="BX51" s="40"/>
      <c r="BY51" s="40"/>
      <c r="BZ51" s="40"/>
      <c r="CA51" s="40"/>
      <c r="CB51" s="40"/>
      <c r="CC51" s="40"/>
      <c r="CD51" s="40"/>
      <c r="CE51" s="40"/>
      <c r="CF51" s="40"/>
      <c r="CG51" s="40"/>
      <c r="CH51" s="40"/>
      <c r="CI51" s="40"/>
      <c r="CJ51" s="40"/>
      <c r="CK51" s="40"/>
      <c r="CL51" s="40"/>
      <c r="CM51" s="40"/>
      <c r="CN51" s="40"/>
      <c r="CO51" s="40"/>
      <c r="CP51" s="40"/>
      <c r="CQ51" s="40"/>
      <c r="CR51" s="40"/>
      <c r="CS51" s="40"/>
      <c r="CT51" s="40"/>
      <c r="CU51" s="40"/>
      <c r="CV51" s="40"/>
    </row>
    <row r="52" spans="1:100" ht="15" customHeight="1" x14ac:dyDescent="0.35">
      <c r="A52" s="40"/>
      <c r="B52" s="253"/>
      <c r="C52" s="253"/>
      <c r="D52" s="254"/>
      <c r="E52" s="405"/>
      <c r="F52" s="406"/>
      <c r="G52" s="406"/>
      <c r="H52" s="406"/>
      <c r="I52" s="406"/>
      <c r="J52" s="395" t="e">
        <f>IF(AND('Riesgos Corrup'!#REF!="Media",'Riesgos Corrup'!#REF!="Mayor"),CONCATENATE("R",'Riesgos Corrup'!#REF!),"")</f>
        <v>#REF!</v>
      </c>
      <c r="K52" s="396"/>
      <c r="L52" s="396" t="e">
        <f>IF(AND('Riesgos Corrup'!#REF!="Media",'Riesgos Corrup'!#REF!="Mayor"),CONCATENATE("R",'Riesgos Corrup'!#REF!),"")</f>
        <v>#REF!</v>
      </c>
      <c r="M52" s="396"/>
      <c r="N52" s="396" t="str">
        <f ca="1">IF(AND('Riesgos Corrup'!$K$22="Media",'Riesgos Corrup'!$O$22="Mayor"),CONCATENATE("R",'Riesgos Corrup'!$A$22),"")</f>
        <v>R6</v>
      </c>
      <c r="O52" s="396"/>
      <c r="P52" s="396" t="e">
        <f>IF(AND('Riesgos Corrup'!#REF!="Media",'Riesgos Corrup'!#REF!="Mayor"),CONCATENATE("R",'Riesgos Corrup'!#REF!),"")</f>
        <v>#REF!</v>
      </c>
      <c r="Q52" s="396"/>
      <c r="R52" s="396" t="e">
        <f>IF(AND('Riesgos Corrup'!#REF!="Media",'Riesgos Corrup'!#REF!="Mayor"),CONCATENATE("R",'Riesgos Corrup'!#REF!),"")</f>
        <v>#REF!</v>
      </c>
      <c r="S52" s="399"/>
      <c r="T52" s="395" t="e">
        <f>IF(AND('Riesgos Corrup'!#REF!="Media",'Riesgos Corrup'!#REF!="Mayor"),CONCATENATE("R",'Riesgos Corrup'!#REF!),"")</f>
        <v>#REF!</v>
      </c>
      <c r="U52" s="396"/>
      <c r="V52" s="396" t="e">
        <f>IF(AND('Riesgos Corrup'!#REF!="Media",'Riesgos Corrup'!#REF!="Mayor"),CONCATENATE("R",'Riesgos Corrup'!#REF!),"")</f>
        <v>#REF!</v>
      </c>
      <c r="W52" s="396"/>
      <c r="X52" s="396" t="str">
        <f ca="1">IF(AND('Riesgos Corrup'!$K$22="Media",'Riesgos Corrup'!$O$22="Mayor"),CONCATENATE("R",'Riesgos Corrup'!$A$22),"")</f>
        <v>R6</v>
      </c>
      <c r="Y52" s="396"/>
      <c r="Z52" s="396" t="e">
        <f>IF(AND('Riesgos Corrup'!#REF!="Media",'Riesgos Corrup'!#REF!="Mayor"),CONCATENATE("R",'Riesgos Corrup'!#REF!),"")</f>
        <v>#REF!</v>
      </c>
      <c r="AA52" s="396"/>
      <c r="AB52" s="396" t="e">
        <f>IF(AND('Riesgos Corrup'!#REF!="Media",'Riesgos Corrup'!#REF!="Mayor"),CONCATENATE("R",'Riesgos Corrup'!#REF!),"")</f>
        <v>#REF!</v>
      </c>
      <c r="AC52" s="399"/>
      <c r="AD52" s="395" t="e">
        <f>IF(AND('Riesgos Corrup'!#REF!="Media",'Riesgos Corrup'!#REF!="Mayor"),CONCATENATE("R",'Riesgos Corrup'!#REF!),"")</f>
        <v>#REF!</v>
      </c>
      <c r="AE52" s="396"/>
      <c r="AF52" s="396" t="e">
        <f>IF(AND('Riesgos Corrup'!#REF!="Media",'Riesgos Corrup'!#REF!="Mayor"),CONCATENATE("R",'Riesgos Corrup'!#REF!),"")</f>
        <v>#REF!</v>
      </c>
      <c r="AG52" s="396"/>
      <c r="AH52" s="396" t="str">
        <f ca="1">IF(AND('Riesgos Corrup'!$K$22="Media",'Riesgos Corrup'!$O$22="Mayor"),CONCATENATE("R",'Riesgos Corrup'!$A$22),"")</f>
        <v>R6</v>
      </c>
      <c r="AI52" s="396"/>
      <c r="AJ52" s="396" t="e">
        <f>IF(AND('Riesgos Corrup'!#REF!="Media",'Riesgos Corrup'!#REF!="Mayor"),CONCATENATE("R",'Riesgos Corrup'!#REF!),"")</f>
        <v>#REF!</v>
      </c>
      <c r="AK52" s="396"/>
      <c r="AL52" s="396" t="e">
        <f>IF(AND('Riesgos Corrup'!#REF!="Media",'Riesgos Corrup'!#REF!="Mayor"),CONCATENATE("R",'Riesgos Corrup'!#REF!),"")</f>
        <v>#REF!</v>
      </c>
      <c r="AM52" s="399"/>
      <c r="AN52" s="387" t="e">
        <f>IF(AND('Riesgos Corrup'!#REF!="Media",'Riesgos Corrup'!#REF!="Mayor"),CONCATENATE("R",'Riesgos Corrup'!#REF!),"")</f>
        <v>#REF!</v>
      </c>
      <c r="AO52" s="388"/>
      <c r="AP52" s="388" t="e">
        <f>IF(AND('Riesgos Corrup'!#REF!="Media",'Riesgos Corrup'!#REF!="Mayor"),CONCATENATE("R",'Riesgos Corrup'!#REF!),"")</f>
        <v>#REF!</v>
      </c>
      <c r="AQ52" s="388"/>
      <c r="AR52" s="388" t="str">
        <f ca="1">IF(AND('Riesgos Corrup'!$K$22="Media",'Riesgos Corrup'!$O$22="Mayor"),CONCATENATE("R",'Riesgos Corrup'!$A$22),"")</f>
        <v>R6</v>
      </c>
      <c r="AS52" s="388"/>
      <c r="AT52" s="388" t="e">
        <f>IF(AND('Riesgos Corrup'!#REF!="Media",'Riesgos Corrup'!#REF!="Mayor"),CONCATENATE("R",'Riesgos Corrup'!#REF!),"")</f>
        <v>#REF!</v>
      </c>
      <c r="AU52" s="388"/>
      <c r="AV52" s="388" t="e">
        <f>IF(AND('Riesgos Corrup'!#REF!="Media",'Riesgos Corrup'!#REF!="Mayor"),CONCATENATE("R",'Riesgos Corrup'!#REF!),"")</f>
        <v>#REF!</v>
      </c>
      <c r="AW52" s="423"/>
      <c r="AX52" s="415" t="e">
        <f>IF(AND('Riesgos Corrup'!#REF!="Media",'Riesgos Corrup'!#REF!="Catastrófico"),CONCATENATE("R",'Riesgos Corrup'!#REF!),"")</f>
        <v>#REF!</v>
      </c>
      <c r="AY52" s="413"/>
      <c r="AZ52" s="413" t="e">
        <f>IF(AND('Riesgos Corrup'!#REF!="Media",'Riesgos Corrup'!#REF!="Catastrófico"),CONCATENATE("R",'Riesgos Corrup'!#REF!),"")</f>
        <v>#REF!</v>
      </c>
      <c r="BA52" s="413"/>
      <c r="BB52" s="413" t="str">
        <f ca="1">IF(AND('Riesgos Corrup'!$K$22="Media",'Riesgos Corrup'!$O$22="Catastrófico"),CONCATENATE("R",'Riesgos Corrup'!$A$22),"")</f>
        <v/>
      </c>
      <c r="BC52" s="413"/>
      <c r="BD52" s="413" t="e">
        <f>IF(AND('Riesgos Corrup'!#REF!="Media",'Riesgos Corrup'!#REF!="Catastrófico"),CONCATENATE("R",'Riesgos Corrup'!#REF!),"")</f>
        <v>#REF!</v>
      </c>
      <c r="BE52" s="413"/>
      <c r="BF52" s="413" t="e">
        <f>IF(AND('Riesgos Corrup'!#REF!="Media",'Riesgos Corrup'!#REF!="Catastrófico"),CONCATENATE("R",'Riesgos Corrup'!#REF!),"")</f>
        <v>#REF!</v>
      </c>
      <c r="BG52" s="414"/>
      <c r="BH52" s="40"/>
      <c r="BI52" s="445"/>
      <c r="BJ52" s="446"/>
      <c r="BK52" s="446"/>
      <c r="BL52" s="446"/>
      <c r="BM52" s="446"/>
      <c r="BN52" s="447"/>
      <c r="BO52" s="40"/>
      <c r="BP52" s="40"/>
      <c r="BQ52" s="40"/>
      <c r="BR52" s="40"/>
      <c r="BS52" s="40"/>
      <c r="BT52" s="40"/>
      <c r="BU52" s="40"/>
      <c r="BV52" s="40"/>
      <c r="BW52" s="40"/>
      <c r="BX52" s="40"/>
      <c r="BY52" s="40"/>
      <c r="BZ52" s="40"/>
      <c r="CA52" s="40"/>
      <c r="CB52" s="40"/>
      <c r="CC52" s="40"/>
      <c r="CD52" s="40"/>
      <c r="CE52" s="40"/>
      <c r="CF52" s="40"/>
      <c r="CG52" s="40"/>
      <c r="CH52" s="40"/>
      <c r="CI52" s="40"/>
      <c r="CJ52" s="40"/>
      <c r="CK52" s="40"/>
      <c r="CL52" s="40"/>
      <c r="CM52" s="40"/>
      <c r="CN52" s="40"/>
      <c r="CO52" s="40"/>
      <c r="CP52" s="40"/>
      <c r="CQ52" s="40"/>
      <c r="CR52" s="40"/>
      <c r="CS52" s="40"/>
      <c r="CT52" s="40"/>
      <c r="CU52" s="40"/>
      <c r="CV52" s="40"/>
    </row>
    <row r="53" spans="1:100" ht="15" customHeight="1" thickBot="1" x14ac:dyDescent="0.4">
      <c r="A53" s="40"/>
      <c r="B53" s="253"/>
      <c r="C53" s="253"/>
      <c r="D53" s="254"/>
      <c r="E53" s="405"/>
      <c r="F53" s="406"/>
      <c r="G53" s="406"/>
      <c r="H53" s="406"/>
      <c r="I53" s="406"/>
      <c r="J53" s="395"/>
      <c r="K53" s="396"/>
      <c r="L53" s="396"/>
      <c r="M53" s="396"/>
      <c r="N53" s="396"/>
      <c r="O53" s="396"/>
      <c r="P53" s="396"/>
      <c r="Q53" s="396"/>
      <c r="R53" s="396"/>
      <c r="S53" s="399"/>
      <c r="T53" s="395"/>
      <c r="U53" s="396"/>
      <c r="V53" s="396"/>
      <c r="W53" s="396"/>
      <c r="X53" s="396"/>
      <c r="Y53" s="396"/>
      <c r="Z53" s="396"/>
      <c r="AA53" s="396"/>
      <c r="AB53" s="396"/>
      <c r="AC53" s="399"/>
      <c r="AD53" s="395"/>
      <c r="AE53" s="396"/>
      <c r="AF53" s="396"/>
      <c r="AG53" s="396"/>
      <c r="AH53" s="396"/>
      <c r="AI53" s="396"/>
      <c r="AJ53" s="396"/>
      <c r="AK53" s="396"/>
      <c r="AL53" s="396"/>
      <c r="AM53" s="399"/>
      <c r="AN53" s="387"/>
      <c r="AO53" s="388"/>
      <c r="AP53" s="388"/>
      <c r="AQ53" s="388"/>
      <c r="AR53" s="388"/>
      <c r="AS53" s="388"/>
      <c r="AT53" s="388"/>
      <c r="AU53" s="388"/>
      <c r="AV53" s="388"/>
      <c r="AW53" s="423"/>
      <c r="AX53" s="415"/>
      <c r="AY53" s="413"/>
      <c r="AZ53" s="413"/>
      <c r="BA53" s="413"/>
      <c r="BB53" s="413"/>
      <c r="BC53" s="413"/>
      <c r="BD53" s="413"/>
      <c r="BE53" s="413"/>
      <c r="BF53" s="413"/>
      <c r="BG53" s="414"/>
      <c r="BH53" s="40"/>
      <c r="BI53" s="448"/>
      <c r="BJ53" s="449"/>
      <c r="BK53" s="449"/>
      <c r="BL53" s="449"/>
      <c r="BM53" s="449"/>
      <c r="BN53" s="450"/>
      <c r="BO53" s="40"/>
      <c r="BP53" s="40"/>
      <c r="BQ53" s="40"/>
      <c r="BR53" s="40"/>
      <c r="BS53" s="40"/>
      <c r="BT53" s="40"/>
      <c r="BU53" s="40"/>
      <c r="BV53" s="40"/>
      <c r="BW53" s="40"/>
      <c r="BX53" s="40"/>
      <c r="BY53" s="40"/>
      <c r="BZ53" s="40"/>
      <c r="CA53" s="40"/>
      <c r="CB53" s="40"/>
      <c r="CC53" s="40"/>
      <c r="CD53" s="40"/>
      <c r="CE53" s="40"/>
      <c r="CF53" s="40"/>
      <c r="CG53" s="40"/>
      <c r="CH53" s="40"/>
      <c r="CI53" s="40"/>
      <c r="CJ53" s="40"/>
      <c r="CK53" s="40"/>
      <c r="CL53" s="40"/>
      <c r="CM53" s="40"/>
      <c r="CN53" s="40"/>
      <c r="CO53" s="40"/>
      <c r="CP53" s="40"/>
      <c r="CQ53" s="40"/>
      <c r="CR53" s="40"/>
      <c r="CS53" s="40"/>
      <c r="CT53" s="40"/>
      <c r="CU53" s="40"/>
      <c r="CV53" s="40"/>
    </row>
    <row r="54" spans="1:100" ht="15" customHeight="1" x14ac:dyDescent="0.35">
      <c r="A54" s="40"/>
      <c r="B54" s="253"/>
      <c r="C54" s="253"/>
      <c r="D54" s="254"/>
      <c r="E54" s="405"/>
      <c r="F54" s="406"/>
      <c r="G54" s="406"/>
      <c r="H54" s="406"/>
      <c r="I54" s="406"/>
      <c r="J54" s="395" t="str">
        <f ca="1">IF(AND('Riesgos Corrup'!$K$25="Media",'Riesgos Corrup'!$O$25="Mayor"),CONCATENATE("R",'Riesgos Corrup'!$A$25),"")</f>
        <v/>
      </c>
      <c r="K54" s="396"/>
      <c r="L54" s="396" t="str">
        <f ca="1">IF(AND('Riesgos Corrup'!$K$28="Media",'Riesgos Corrup'!$O$28="Mayor"),CONCATENATE("R",'Riesgos Corrup'!$A$28),"")</f>
        <v>R8</v>
      </c>
      <c r="M54" s="396"/>
      <c r="N54" s="396" t="e">
        <f>IF(AND('Riesgos Corrup'!#REF!="Media",'Riesgos Corrup'!#REF!="Mayor"),CONCATENATE("R",'Riesgos Corrup'!#REF!),"")</f>
        <v>#REF!</v>
      </c>
      <c r="O54" s="396"/>
      <c r="P54" s="396" t="e">
        <f>IF(AND('Riesgos Corrup'!#REF!="Media",'Riesgos Corrup'!#REF!="Mayor"),CONCATENATE("R",'Riesgos Corrup'!#REF!),"")</f>
        <v>#REF!</v>
      </c>
      <c r="Q54" s="396"/>
      <c r="R54" s="396" t="str">
        <f ca="1">IF(AND('Riesgos Corrup'!$K$31="Media",'Riesgos Corrup'!$O$31="Mayor"),CONCATENATE("R",'Riesgos Corrup'!$A$31),"")</f>
        <v/>
      </c>
      <c r="S54" s="399"/>
      <c r="T54" s="395" t="str">
        <f ca="1">IF(AND('Riesgos Corrup'!$K$25="Media",'Riesgos Corrup'!$O$25="Mayor"),CONCATENATE("R",'Riesgos Corrup'!$A$25),"")</f>
        <v/>
      </c>
      <c r="U54" s="396"/>
      <c r="V54" s="396" t="str">
        <f ca="1">IF(AND('Riesgos Corrup'!$K$28="Media",'Riesgos Corrup'!$O$28="Mayor"),CONCATENATE("R",'Riesgos Corrup'!$A$28),"")</f>
        <v>R8</v>
      </c>
      <c r="W54" s="396"/>
      <c r="X54" s="396" t="e">
        <f>IF(AND('Riesgos Corrup'!#REF!="Media",'Riesgos Corrup'!#REF!="Mayor"),CONCATENATE("R",'Riesgos Corrup'!#REF!),"")</f>
        <v>#REF!</v>
      </c>
      <c r="Y54" s="396"/>
      <c r="Z54" s="396" t="e">
        <f>IF(AND('Riesgos Corrup'!#REF!="Media",'Riesgos Corrup'!#REF!="Mayor"),CONCATENATE("R",'Riesgos Corrup'!#REF!),"")</f>
        <v>#REF!</v>
      </c>
      <c r="AA54" s="396"/>
      <c r="AB54" s="396" t="str">
        <f ca="1">IF(AND('Riesgos Corrup'!$K$31="Media",'Riesgos Corrup'!$O$31="Mayor"),CONCATENATE("R",'Riesgos Corrup'!$A$31),"")</f>
        <v/>
      </c>
      <c r="AC54" s="399"/>
      <c r="AD54" s="395" t="str">
        <f ca="1">IF(AND('Riesgos Corrup'!$K$25="Media",'Riesgos Corrup'!$O$25="Mayor"),CONCATENATE("R",'Riesgos Corrup'!$A$25),"")</f>
        <v/>
      </c>
      <c r="AE54" s="396"/>
      <c r="AF54" s="396" t="str">
        <f ca="1">IF(AND('Riesgos Corrup'!$K$28="Media",'Riesgos Corrup'!$O$28="Mayor"),CONCATENATE("R",'Riesgos Corrup'!$A$28),"")</f>
        <v>R8</v>
      </c>
      <c r="AG54" s="396"/>
      <c r="AH54" s="396" t="e">
        <f>IF(AND('Riesgos Corrup'!#REF!="Media",'Riesgos Corrup'!#REF!="Mayor"),CONCATENATE("R",'Riesgos Corrup'!#REF!),"")</f>
        <v>#REF!</v>
      </c>
      <c r="AI54" s="396"/>
      <c r="AJ54" s="396" t="e">
        <f>IF(AND('Riesgos Corrup'!#REF!="Media",'Riesgos Corrup'!#REF!="Mayor"),CONCATENATE("R",'Riesgos Corrup'!#REF!),"")</f>
        <v>#REF!</v>
      </c>
      <c r="AK54" s="396"/>
      <c r="AL54" s="396" t="str">
        <f ca="1">IF(AND('Riesgos Corrup'!$K$31="Media",'Riesgos Corrup'!$O$31="Mayor"),CONCATENATE("R",'Riesgos Corrup'!$A$31),"")</f>
        <v/>
      </c>
      <c r="AM54" s="399"/>
      <c r="AN54" s="387" t="str">
        <f ca="1">IF(AND('Riesgos Corrup'!$K$25="Media",'Riesgos Corrup'!$O$25="Mayor"),CONCATENATE("R",'Riesgos Corrup'!$A$25),"")</f>
        <v/>
      </c>
      <c r="AO54" s="388"/>
      <c r="AP54" s="388" t="str">
        <f ca="1">IF(AND('Riesgos Corrup'!$K$28="Media",'Riesgos Corrup'!$O$28="Mayor"),CONCATENATE("R",'Riesgos Corrup'!$A$28),"")</f>
        <v>R8</v>
      </c>
      <c r="AQ54" s="388"/>
      <c r="AR54" s="388" t="e">
        <f>IF(AND('Riesgos Corrup'!#REF!="Media",'Riesgos Corrup'!#REF!="Mayor"),CONCATENATE("R",'Riesgos Corrup'!#REF!),"")</f>
        <v>#REF!</v>
      </c>
      <c r="AS54" s="388"/>
      <c r="AT54" s="388" t="e">
        <f>IF(AND('Riesgos Corrup'!#REF!="Media",'Riesgos Corrup'!#REF!="Mayor"),CONCATENATE("R",'Riesgos Corrup'!#REF!),"")</f>
        <v>#REF!</v>
      </c>
      <c r="AU54" s="388"/>
      <c r="AV54" s="388" t="str">
        <f ca="1">IF(AND('Riesgos Corrup'!$K$31="Media",'Riesgos Corrup'!$O$31="Mayor"),CONCATENATE("R",'Riesgos Corrup'!$A$31),"")</f>
        <v/>
      </c>
      <c r="AW54" s="423"/>
      <c r="AX54" s="415" t="str">
        <f ca="1">IF(AND('Riesgos Corrup'!$K$25="Media",'Riesgos Corrup'!$O$25="Catastrófico"),CONCATENATE("R",'Riesgos Corrup'!$A$25),"")</f>
        <v/>
      </c>
      <c r="AY54" s="413"/>
      <c r="AZ54" s="413" t="str">
        <f ca="1">IF(AND('Riesgos Corrup'!$K$28="Media",'Riesgos Corrup'!$O$28="Catastrófico"),CONCATENATE("R",'Riesgos Corrup'!$A$28),"")</f>
        <v/>
      </c>
      <c r="BA54" s="413"/>
      <c r="BB54" s="413" t="e">
        <f>IF(AND('Riesgos Corrup'!#REF!="Media",'Riesgos Corrup'!#REF!="Catastrófico"),CONCATENATE("R",'Riesgos Corrup'!#REF!),"")</f>
        <v>#REF!</v>
      </c>
      <c r="BC54" s="413"/>
      <c r="BD54" s="413" t="e">
        <f>IF(AND('Riesgos Corrup'!#REF!="Media",'Riesgos Corrup'!#REF!="Catastrófico"),CONCATENATE("R",'Riesgos Corrup'!#REF!),"")</f>
        <v>#REF!</v>
      </c>
      <c r="BE54" s="413"/>
      <c r="BF54" s="413" t="str">
        <f ca="1">IF(AND('Riesgos Corrup'!$K$31="Media",'Riesgos Corrup'!$O$31="Catastrófico"),CONCATENATE("R",'Riesgos Corrup'!$A$31),"")</f>
        <v/>
      </c>
      <c r="BG54" s="414"/>
      <c r="BH54" s="40"/>
      <c r="BI54" s="451" t="s">
        <v>75</v>
      </c>
      <c r="BJ54" s="452"/>
      <c r="BK54" s="452"/>
      <c r="BL54" s="452"/>
      <c r="BM54" s="452"/>
      <c r="BN54" s="453"/>
      <c r="BO54" s="40"/>
      <c r="BP54" s="40"/>
      <c r="BQ54" s="40"/>
      <c r="BR54" s="40"/>
      <c r="BS54" s="40"/>
      <c r="BT54" s="40"/>
      <c r="BU54" s="40"/>
      <c r="BV54" s="40"/>
      <c r="BW54" s="40"/>
      <c r="BX54" s="40"/>
      <c r="BY54" s="40"/>
      <c r="BZ54" s="40"/>
      <c r="CA54" s="40"/>
      <c r="CB54" s="40"/>
      <c r="CC54" s="40"/>
      <c r="CD54" s="40"/>
      <c r="CE54" s="40"/>
      <c r="CF54" s="40"/>
      <c r="CG54" s="40"/>
      <c r="CH54" s="40"/>
      <c r="CI54" s="40"/>
      <c r="CJ54" s="40"/>
      <c r="CK54" s="40"/>
      <c r="CL54" s="40"/>
      <c r="CM54" s="40"/>
      <c r="CN54" s="40"/>
      <c r="CO54" s="40"/>
      <c r="CP54" s="40"/>
      <c r="CQ54" s="40"/>
      <c r="CR54" s="40"/>
      <c r="CS54" s="40"/>
      <c r="CT54" s="40"/>
      <c r="CU54" s="40"/>
      <c r="CV54" s="40"/>
    </row>
    <row r="55" spans="1:100" ht="15" customHeight="1" x14ac:dyDescent="0.35">
      <c r="A55" s="40"/>
      <c r="B55" s="253"/>
      <c r="C55" s="253"/>
      <c r="D55" s="254"/>
      <c r="E55" s="405"/>
      <c r="F55" s="406"/>
      <c r="G55" s="406"/>
      <c r="H55" s="406"/>
      <c r="I55" s="406"/>
      <c r="J55" s="395"/>
      <c r="K55" s="396"/>
      <c r="L55" s="396"/>
      <c r="M55" s="396"/>
      <c r="N55" s="396"/>
      <c r="O55" s="396"/>
      <c r="P55" s="396"/>
      <c r="Q55" s="396"/>
      <c r="R55" s="396"/>
      <c r="S55" s="399"/>
      <c r="T55" s="395"/>
      <c r="U55" s="396"/>
      <c r="V55" s="396"/>
      <c r="W55" s="396"/>
      <c r="X55" s="396"/>
      <c r="Y55" s="396"/>
      <c r="Z55" s="396"/>
      <c r="AA55" s="396"/>
      <c r="AB55" s="396"/>
      <c r="AC55" s="399"/>
      <c r="AD55" s="395"/>
      <c r="AE55" s="396"/>
      <c r="AF55" s="396"/>
      <c r="AG55" s="396"/>
      <c r="AH55" s="396"/>
      <c r="AI55" s="396"/>
      <c r="AJ55" s="396"/>
      <c r="AK55" s="396"/>
      <c r="AL55" s="396"/>
      <c r="AM55" s="399"/>
      <c r="AN55" s="387"/>
      <c r="AO55" s="388"/>
      <c r="AP55" s="388"/>
      <c r="AQ55" s="388"/>
      <c r="AR55" s="388"/>
      <c r="AS55" s="388"/>
      <c r="AT55" s="388"/>
      <c r="AU55" s="388"/>
      <c r="AV55" s="388"/>
      <c r="AW55" s="423"/>
      <c r="AX55" s="415"/>
      <c r="AY55" s="413"/>
      <c r="AZ55" s="413"/>
      <c r="BA55" s="413"/>
      <c r="BB55" s="413"/>
      <c r="BC55" s="413"/>
      <c r="BD55" s="413"/>
      <c r="BE55" s="413"/>
      <c r="BF55" s="413"/>
      <c r="BG55" s="414"/>
      <c r="BH55" s="40"/>
      <c r="BI55" s="454"/>
      <c r="BJ55" s="455"/>
      <c r="BK55" s="455"/>
      <c r="BL55" s="455"/>
      <c r="BM55" s="455"/>
      <c r="BN55" s="456"/>
      <c r="BO55" s="40"/>
      <c r="BP55" s="40"/>
      <c r="BQ55" s="40"/>
      <c r="BR55" s="40"/>
      <c r="BS55" s="40"/>
      <c r="BT55" s="40"/>
      <c r="BU55" s="40"/>
      <c r="BV55" s="40"/>
      <c r="BW55" s="40"/>
      <c r="BX55" s="40"/>
      <c r="BY55" s="40"/>
      <c r="BZ55" s="40"/>
      <c r="CA55" s="40"/>
      <c r="CB55" s="40"/>
      <c r="CC55" s="40"/>
      <c r="CD55" s="40"/>
      <c r="CE55" s="40"/>
      <c r="CF55" s="40"/>
      <c r="CG55" s="40"/>
      <c r="CH55" s="40"/>
      <c r="CI55" s="40"/>
      <c r="CJ55" s="40"/>
      <c r="CK55" s="40"/>
      <c r="CL55" s="40"/>
      <c r="CM55" s="40"/>
      <c r="CN55" s="40"/>
      <c r="CO55" s="40"/>
      <c r="CP55" s="40"/>
      <c r="CQ55" s="40"/>
      <c r="CR55" s="40"/>
      <c r="CS55" s="40"/>
      <c r="CT55" s="40"/>
      <c r="CU55" s="40"/>
      <c r="CV55" s="40"/>
    </row>
    <row r="56" spans="1:100" ht="15" customHeight="1" x14ac:dyDescent="0.35">
      <c r="A56" s="40"/>
      <c r="B56" s="253"/>
      <c r="C56" s="253"/>
      <c r="D56" s="254"/>
      <c r="E56" s="405"/>
      <c r="F56" s="406"/>
      <c r="G56" s="406"/>
      <c r="H56" s="406"/>
      <c r="I56" s="406"/>
      <c r="J56" s="395" t="e">
        <f>IF(AND('Riesgos Corrup'!#REF!="Media",'Riesgos Corrup'!#REF!="Mayor"),CONCATENATE("R",'Riesgos Corrup'!#REF!),"")</f>
        <v>#REF!</v>
      </c>
      <c r="K56" s="396"/>
      <c r="L56" s="396" t="str">
        <f ca="1">IF(AND('Riesgos Corrup'!$K$34="Media",'Riesgos Corrup'!$O$34="Mayor"),CONCATENATE("R",'Riesgos Corrup'!$A$34),"")</f>
        <v>R10</v>
      </c>
      <c r="M56" s="396"/>
      <c r="N56" s="396" t="e">
        <f>IF(AND('Riesgos Corrup'!#REF!="Media",'Riesgos Corrup'!#REF!="Mayor"),CONCATENATE("R",'Riesgos Corrup'!#REF!),"")</f>
        <v>#REF!</v>
      </c>
      <c r="O56" s="396"/>
      <c r="P56" s="396" t="e">
        <f>IF(AND('Riesgos Corrup'!#REF!="Media",'Riesgos Corrup'!#REF!="Mayor"),CONCATENATE("R",'Riesgos Corrup'!#REF!),"")</f>
        <v>#REF!</v>
      </c>
      <c r="Q56" s="396"/>
      <c r="R56" s="396" t="e">
        <f>IF(AND('Riesgos Corrup'!#REF!="Media",'Riesgos Corrup'!#REF!="Mayor"),CONCATENATE("R",'Riesgos Corrup'!#REF!),"")</f>
        <v>#REF!</v>
      </c>
      <c r="S56" s="399"/>
      <c r="T56" s="395" t="e">
        <f>IF(AND('Riesgos Corrup'!#REF!="Media",'Riesgos Corrup'!#REF!="Mayor"),CONCATENATE("R",'Riesgos Corrup'!#REF!),"")</f>
        <v>#REF!</v>
      </c>
      <c r="U56" s="396"/>
      <c r="V56" s="396" t="str">
        <f ca="1">IF(AND('Riesgos Corrup'!$K$34="Media",'Riesgos Corrup'!$O$34="Mayor"),CONCATENATE("R",'Riesgos Corrup'!$A$34),"")</f>
        <v>R10</v>
      </c>
      <c r="W56" s="396"/>
      <c r="X56" s="396" t="e">
        <f>IF(AND('Riesgos Corrup'!#REF!="Media",'Riesgos Corrup'!#REF!="Mayor"),CONCATENATE("R",'Riesgos Corrup'!#REF!),"")</f>
        <v>#REF!</v>
      </c>
      <c r="Y56" s="396"/>
      <c r="Z56" s="396" t="e">
        <f>IF(AND('Riesgos Corrup'!#REF!="Media",'Riesgos Corrup'!#REF!="Mayor"),CONCATENATE("R",'Riesgos Corrup'!#REF!),"")</f>
        <v>#REF!</v>
      </c>
      <c r="AA56" s="396"/>
      <c r="AB56" s="396" t="e">
        <f>IF(AND('Riesgos Corrup'!#REF!="Media",'Riesgos Corrup'!#REF!="Mayor"),CONCATENATE("R",'Riesgos Corrup'!#REF!),"")</f>
        <v>#REF!</v>
      </c>
      <c r="AC56" s="399"/>
      <c r="AD56" s="395" t="e">
        <f>IF(AND('Riesgos Corrup'!#REF!="Media",'Riesgos Corrup'!#REF!="Mayor"),CONCATENATE("R",'Riesgos Corrup'!#REF!),"")</f>
        <v>#REF!</v>
      </c>
      <c r="AE56" s="396"/>
      <c r="AF56" s="396" t="str">
        <f ca="1">IF(AND('Riesgos Corrup'!$K$34="Media",'Riesgos Corrup'!$O$34="Mayor"),CONCATENATE("R",'Riesgos Corrup'!$A$34),"")</f>
        <v>R10</v>
      </c>
      <c r="AG56" s="396"/>
      <c r="AH56" s="396" t="e">
        <f>IF(AND('Riesgos Corrup'!#REF!="Media",'Riesgos Corrup'!#REF!="Mayor"),CONCATENATE("R",'Riesgos Corrup'!#REF!),"")</f>
        <v>#REF!</v>
      </c>
      <c r="AI56" s="396"/>
      <c r="AJ56" s="396" t="e">
        <f>IF(AND('Riesgos Corrup'!#REF!="Media",'Riesgos Corrup'!#REF!="Mayor"),CONCATENATE("R",'Riesgos Corrup'!#REF!),"")</f>
        <v>#REF!</v>
      </c>
      <c r="AK56" s="396"/>
      <c r="AL56" s="396" t="e">
        <f>IF(AND('Riesgos Corrup'!#REF!="Media",'Riesgos Corrup'!#REF!="Mayor"),CONCATENATE("R",'Riesgos Corrup'!#REF!),"")</f>
        <v>#REF!</v>
      </c>
      <c r="AM56" s="399"/>
      <c r="AN56" s="387" t="e">
        <f>IF(AND('Riesgos Corrup'!#REF!="Media",'Riesgos Corrup'!#REF!="Mayor"),CONCATENATE("R",'Riesgos Corrup'!#REF!),"")</f>
        <v>#REF!</v>
      </c>
      <c r="AO56" s="388"/>
      <c r="AP56" s="388" t="str">
        <f ca="1">IF(AND('Riesgos Corrup'!$K$34="Media",'Riesgos Corrup'!$O$34="Mayor"),CONCATENATE("R",'Riesgos Corrup'!$A$34),"")</f>
        <v>R10</v>
      </c>
      <c r="AQ56" s="388"/>
      <c r="AR56" s="388" t="e">
        <f>IF(AND('Riesgos Corrup'!#REF!="Media",'Riesgos Corrup'!#REF!="Mayor"),CONCATENATE("R",'Riesgos Corrup'!#REF!),"")</f>
        <v>#REF!</v>
      </c>
      <c r="AS56" s="388"/>
      <c r="AT56" s="388" t="e">
        <f>IF(AND('Riesgos Corrup'!#REF!="Media",'Riesgos Corrup'!#REF!="Mayor"),CONCATENATE("R",'Riesgos Corrup'!#REF!),"")</f>
        <v>#REF!</v>
      </c>
      <c r="AU56" s="388"/>
      <c r="AV56" s="388" t="e">
        <f>IF(AND('Riesgos Corrup'!#REF!="Media",'Riesgos Corrup'!#REF!="Mayor"),CONCATENATE("R",'Riesgos Corrup'!#REF!),"")</f>
        <v>#REF!</v>
      </c>
      <c r="AW56" s="423"/>
      <c r="AX56" s="415" t="e">
        <f>IF(AND('Riesgos Corrup'!#REF!="Media",'Riesgos Corrup'!#REF!="Catastrófico"),CONCATENATE("R",'Riesgos Corrup'!#REF!),"")</f>
        <v>#REF!</v>
      </c>
      <c r="AY56" s="413"/>
      <c r="AZ56" s="413" t="str">
        <f ca="1">IF(AND('Riesgos Corrup'!$K$34="Media",'Riesgos Corrup'!$O$34="Catastrófico"),CONCATENATE("R",'Riesgos Corrup'!$A$34),"")</f>
        <v/>
      </c>
      <c r="BA56" s="413"/>
      <c r="BB56" s="413" t="e">
        <f>IF(AND('Riesgos Corrup'!#REF!="Media",'Riesgos Corrup'!#REF!="Catastrófico"),CONCATENATE("R",'Riesgos Corrup'!#REF!),"")</f>
        <v>#REF!</v>
      </c>
      <c r="BC56" s="413"/>
      <c r="BD56" s="413" t="e">
        <f>IF(AND('Riesgos Corrup'!#REF!="Media",'Riesgos Corrup'!#REF!="Catastrófico"),CONCATENATE("R",'Riesgos Corrup'!#REF!),"")</f>
        <v>#REF!</v>
      </c>
      <c r="BE56" s="413"/>
      <c r="BF56" s="413" t="e">
        <f>IF(AND('Riesgos Corrup'!#REF!="Media",'Riesgos Corrup'!#REF!="Catastrófico"),CONCATENATE("R",'Riesgos Corrup'!#REF!),"")</f>
        <v>#REF!</v>
      </c>
      <c r="BG56" s="414"/>
      <c r="BH56" s="40"/>
      <c r="BI56" s="454"/>
      <c r="BJ56" s="455"/>
      <c r="BK56" s="455"/>
      <c r="BL56" s="455"/>
      <c r="BM56" s="455"/>
      <c r="BN56" s="456"/>
      <c r="BO56" s="40"/>
      <c r="BP56" s="40"/>
      <c r="BQ56" s="40"/>
      <c r="BR56" s="40"/>
      <c r="BS56" s="40"/>
      <c r="BT56" s="40"/>
      <c r="BU56" s="40"/>
      <c r="BV56" s="40"/>
      <c r="BW56" s="40"/>
      <c r="BX56" s="40"/>
      <c r="BY56" s="40"/>
      <c r="BZ56" s="40"/>
      <c r="CA56" s="40"/>
      <c r="CB56" s="40"/>
      <c r="CC56" s="40"/>
      <c r="CD56" s="40"/>
      <c r="CE56" s="40"/>
      <c r="CF56" s="40"/>
      <c r="CG56" s="40"/>
      <c r="CH56" s="40"/>
      <c r="CI56" s="40"/>
      <c r="CJ56" s="40"/>
      <c r="CK56" s="40"/>
      <c r="CL56" s="40"/>
      <c r="CM56" s="40"/>
      <c r="CN56" s="40"/>
      <c r="CO56" s="40"/>
      <c r="CP56" s="40"/>
      <c r="CQ56" s="40"/>
      <c r="CR56" s="40"/>
      <c r="CS56" s="40"/>
      <c r="CT56" s="40"/>
      <c r="CU56" s="40"/>
      <c r="CV56" s="40"/>
    </row>
    <row r="57" spans="1:100" ht="15" customHeight="1" x14ac:dyDescent="0.35">
      <c r="A57" s="40"/>
      <c r="B57" s="253"/>
      <c r="C57" s="253"/>
      <c r="D57" s="254"/>
      <c r="E57" s="405"/>
      <c r="F57" s="406"/>
      <c r="G57" s="406"/>
      <c r="H57" s="406"/>
      <c r="I57" s="406"/>
      <c r="J57" s="395"/>
      <c r="K57" s="396"/>
      <c r="L57" s="396"/>
      <c r="M57" s="396"/>
      <c r="N57" s="396"/>
      <c r="O57" s="396"/>
      <c r="P57" s="396"/>
      <c r="Q57" s="396"/>
      <c r="R57" s="396"/>
      <c r="S57" s="399"/>
      <c r="T57" s="395"/>
      <c r="U57" s="396"/>
      <c r="V57" s="396"/>
      <c r="W57" s="396"/>
      <c r="X57" s="396"/>
      <c r="Y57" s="396"/>
      <c r="Z57" s="396"/>
      <c r="AA57" s="396"/>
      <c r="AB57" s="396"/>
      <c r="AC57" s="399"/>
      <c r="AD57" s="395"/>
      <c r="AE57" s="396"/>
      <c r="AF57" s="396"/>
      <c r="AG57" s="396"/>
      <c r="AH57" s="396"/>
      <c r="AI57" s="396"/>
      <c r="AJ57" s="396"/>
      <c r="AK57" s="396"/>
      <c r="AL57" s="396"/>
      <c r="AM57" s="399"/>
      <c r="AN57" s="387"/>
      <c r="AO57" s="388"/>
      <c r="AP57" s="388"/>
      <c r="AQ57" s="388"/>
      <c r="AR57" s="388"/>
      <c r="AS57" s="388"/>
      <c r="AT57" s="388"/>
      <c r="AU57" s="388"/>
      <c r="AV57" s="388"/>
      <c r="AW57" s="423"/>
      <c r="AX57" s="415"/>
      <c r="AY57" s="413"/>
      <c r="AZ57" s="413"/>
      <c r="BA57" s="413"/>
      <c r="BB57" s="413"/>
      <c r="BC57" s="413"/>
      <c r="BD57" s="413"/>
      <c r="BE57" s="413"/>
      <c r="BF57" s="413"/>
      <c r="BG57" s="414"/>
      <c r="BH57" s="40"/>
      <c r="BI57" s="454"/>
      <c r="BJ57" s="455"/>
      <c r="BK57" s="455"/>
      <c r="BL57" s="455"/>
      <c r="BM57" s="455"/>
      <c r="BN57" s="456"/>
      <c r="BO57" s="40"/>
      <c r="BP57" s="40"/>
      <c r="BQ57" s="40"/>
      <c r="BR57" s="40"/>
      <c r="BS57" s="40"/>
      <c r="BT57" s="40"/>
      <c r="BU57" s="40"/>
      <c r="BV57" s="40"/>
      <c r="BW57" s="40"/>
      <c r="BX57" s="40"/>
      <c r="BY57" s="40"/>
      <c r="BZ57" s="40"/>
      <c r="CA57" s="40"/>
      <c r="CB57" s="40"/>
      <c r="CC57" s="40"/>
      <c r="CD57" s="40"/>
      <c r="CE57" s="40"/>
      <c r="CF57" s="40"/>
      <c r="CG57" s="40"/>
      <c r="CH57" s="40"/>
      <c r="CI57" s="40"/>
      <c r="CJ57" s="40"/>
      <c r="CK57" s="40"/>
      <c r="CL57" s="40"/>
      <c r="CM57" s="40"/>
      <c r="CN57" s="40"/>
      <c r="CO57" s="40"/>
      <c r="CP57" s="40"/>
      <c r="CQ57" s="40"/>
      <c r="CR57" s="40"/>
      <c r="CS57" s="40"/>
      <c r="CT57" s="40"/>
      <c r="CU57" s="40"/>
      <c r="CV57" s="40"/>
    </row>
    <row r="58" spans="1:100" ht="15" customHeight="1" x14ac:dyDescent="0.35">
      <c r="A58" s="40"/>
      <c r="B58" s="253"/>
      <c r="C58" s="253"/>
      <c r="D58" s="254"/>
      <c r="E58" s="405"/>
      <c r="F58" s="406"/>
      <c r="G58" s="406"/>
      <c r="H58" s="406"/>
      <c r="I58" s="406"/>
      <c r="J58" s="395" t="e">
        <f>IF(AND('Riesgos Corrup'!#REF!="Media",'Riesgos Corrup'!#REF!="Mayor"),CONCATENATE("R",'Riesgos Corrup'!#REF!),"")</f>
        <v>#REF!</v>
      </c>
      <c r="K58" s="396"/>
      <c r="L58" s="396" t="e">
        <f>IF(AND('Riesgos Corrup'!#REF!="Media",'Riesgos Corrup'!#REF!="Mayor"),CONCATENATE("R",'Riesgos Corrup'!#REF!),"")</f>
        <v>#REF!</v>
      </c>
      <c r="M58" s="396"/>
      <c r="N58" s="396" t="e">
        <f>IF(AND('Riesgos Corrup'!#REF!="Media",'Riesgos Corrup'!#REF!="Mayor"),CONCATENATE("R",'Riesgos Corrup'!#REF!),"")</f>
        <v>#REF!</v>
      </c>
      <c r="O58" s="396"/>
      <c r="P58" s="396" t="e">
        <f>IF(AND('Riesgos Corrup'!#REF!="Media",'Riesgos Corrup'!#REF!="Mayor"),CONCATENATE("R",'Riesgos Corrup'!#REF!),"")</f>
        <v>#REF!</v>
      </c>
      <c r="Q58" s="396"/>
      <c r="R58" s="396" t="e">
        <f>IF(AND('Riesgos Corrup'!#REF!="Media",'Riesgos Corrup'!#REF!="Mayor"),CONCATENATE("R",'Riesgos Corrup'!#REF!),"")</f>
        <v>#REF!</v>
      </c>
      <c r="S58" s="399"/>
      <c r="T58" s="395" t="e">
        <f>IF(AND('Riesgos Corrup'!#REF!="Media",'Riesgos Corrup'!#REF!="Mayor"),CONCATENATE("R",'Riesgos Corrup'!#REF!),"")</f>
        <v>#REF!</v>
      </c>
      <c r="U58" s="396"/>
      <c r="V58" s="396" t="e">
        <f>IF(AND('Riesgos Corrup'!#REF!="Media",'Riesgos Corrup'!#REF!="Mayor"),CONCATENATE("R",'Riesgos Corrup'!#REF!),"")</f>
        <v>#REF!</v>
      </c>
      <c r="W58" s="396"/>
      <c r="X58" s="396" t="e">
        <f>IF(AND('Riesgos Corrup'!#REF!="Media",'Riesgos Corrup'!#REF!="Mayor"),CONCATENATE("R",'Riesgos Corrup'!#REF!),"")</f>
        <v>#REF!</v>
      </c>
      <c r="Y58" s="396"/>
      <c r="Z58" s="396" t="e">
        <f>IF(AND('Riesgos Corrup'!#REF!="Media",'Riesgos Corrup'!#REF!="Mayor"),CONCATENATE("R",'Riesgos Corrup'!#REF!),"")</f>
        <v>#REF!</v>
      </c>
      <c r="AA58" s="396"/>
      <c r="AB58" s="396" t="e">
        <f>IF(AND('Riesgos Corrup'!#REF!="Media",'Riesgos Corrup'!#REF!="Mayor"),CONCATENATE("R",'Riesgos Corrup'!#REF!),"")</f>
        <v>#REF!</v>
      </c>
      <c r="AC58" s="399"/>
      <c r="AD58" s="395" t="e">
        <f>IF(AND('Riesgos Corrup'!#REF!="Media",'Riesgos Corrup'!#REF!="Mayor"),CONCATENATE("R",'Riesgos Corrup'!#REF!),"")</f>
        <v>#REF!</v>
      </c>
      <c r="AE58" s="396"/>
      <c r="AF58" s="396" t="e">
        <f>IF(AND('Riesgos Corrup'!#REF!="Media",'Riesgos Corrup'!#REF!="Mayor"),CONCATENATE("R",'Riesgos Corrup'!#REF!),"")</f>
        <v>#REF!</v>
      </c>
      <c r="AG58" s="396"/>
      <c r="AH58" s="396" t="e">
        <f>IF(AND('Riesgos Corrup'!#REF!="Media",'Riesgos Corrup'!#REF!="Mayor"),CONCATENATE("R",'Riesgos Corrup'!#REF!),"")</f>
        <v>#REF!</v>
      </c>
      <c r="AI58" s="396"/>
      <c r="AJ58" s="396" t="e">
        <f>IF(AND('Riesgos Corrup'!#REF!="Media",'Riesgos Corrup'!#REF!="Mayor"),CONCATENATE("R",'Riesgos Corrup'!#REF!),"")</f>
        <v>#REF!</v>
      </c>
      <c r="AK58" s="396"/>
      <c r="AL58" s="396" t="e">
        <f>IF(AND('Riesgos Corrup'!#REF!="Media",'Riesgos Corrup'!#REF!="Mayor"),CONCATENATE("R",'Riesgos Corrup'!#REF!),"")</f>
        <v>#REF!</v>
      </c>
      <c r="AM58" s="399"/>
      <c r="AN58" s="387" t="e">
        <f>IF(AND('Riesgos Corrup'!#REF!="Media",'Riesgos Corrup'!#REF!="Mayor"),CONCATENATE("R",'Riesgos Corrup'!#REF!),"")</f>
        <v>#REF!</v>
      </c>
      <c r="AO58" s="388"/>
      <c r="AP58" s="388" t="e">
        <f>IF(AND('Riesgos Corrup'!#REF!="Media",'Riesgos Corrup'!#REF!="Mayor"),CONCATENATE("R",'Riesgos Corrup'!#REF!),"")</f>
        <v>#REF!</v>
      </c>
      <c r="AQ58" s="388"/>
      <c r="AR58" s="388" t="e">
        <f>IF(AND('Riesgos Corrup'!#REF!="Media",'Riesgos Corrup'!#REF!="Mayor"),CONCATENATE("R",'Riesgos Corrup'!#REF!),"")</f>
        <v>#REF!</v>
      </c>
      <c r="AS58" s="388"/>
      <c r="AT58" s="388" t="e">
        <f>IF(AND('Riesgos Corrup'!#REF!="Media",'Riesgos Corrup'!#REF!="Mayor"),CONCATENATE("R",'Riesgos Corrup'!#REF!),"")</f>
        <v>#REF!</v>
      </c>
      <c r="AU58" s="388"/>
      <c r="AV58" s="388" t="e">
        <f>IF(AND('Riesgos Corrup'!#REF!="Media",'Riesgos Corrup'!#REF!="Mayor"),CONCATENATE("R",'Riesgos Corrup'!#REF!),"")</f>
        <v>#REF!</v>
      </c>
      <c r="AW58" s="423"/>
      <c r="AX58" s="415" t="e">
        <f>IF(AND('Riesgos Corrup'!#REF!="Media",'Riesgos Corrup'!#REF!="Catastrófico"),CONCATENATE("R",'Riesgos Corrup'!#REF!),"")</f>
        <v>#REF!</v>
      </c>
      <c r="AY58" s="413"/>
      <c r="AZ58" s="413" t="e">
        <f>IF(AND('Riesgos Corrup'!#REF!="Media",'Riesgos Corrup'!#REF!="Catastrófico"),CONCATENATE("R",'Riesgos Corrup'!#REF!),"")</f>
        <v>#REF!</v>
      </c>
      <c r="BA58" s="413"/>
      <c r="BB58" s="413" t="e">
        <f>IF(AND('Riesgos Corrup'!#REF!="Media",'Riesgos Corrup'!#REF!="Catastrófico"),CONCATENATE("R",'Riesgos Corrup'!#REF!),"")</f>
        <v>#REF!</v>
      </c>
      <c r="BC58" s="413"/>
      <c r="BD58" s="413" t="e">
        <f>IF(AND('Riesgos Corrup'!#REF!="Media",'Riesgos Corrup'!#REF!="Catastrófico"),CONCATENATE("R",'Riesgos Corrup'!#REF!),"")</f>
        <v>#REF!</v>
      </c>
      <c r="BE58" s="413"/>
      <c r="BF58" s="413" t="e">
        <f>IF(AND('Riesgos Corrup'!#REF!="Media",'Riesgos Corrup'!#REF!="Catastrófico"),CONCATENATE("R",'Riesgos Corrup'!#REF!),"")</f>
        <v>#REF!</v>
      </c>
      <c r="BG58" s="414"/>
      <c r="BH58" s="40"/>
      <c r="BI58" s="454"/>
      <c r="BJ58" s="455"/>
      <c r="BK58" s="455"/>
      <c r="BL58" s="455"/>
      <c r="BM58" s="455"/>
      <c r="BN58" s="456"/>
      <c r="BO58" s="40"/>
      <c r="BP58" s="40"/>
      <c r="BQ58" s="40"/>
      <c r="BR58" s="40"/>
      <c r="BS58" s="40"/>
      <c r="BT58" s="40"/>
      <c r="BU58" s="40"/>
      <c r="BV58" s="40"/>
      <c r="BW58" s="40"/>
      <c r="BX58" s="40"/>
      <c r="BY58" s="40"/>
      <c r="BZ58" s="40"/>
      <c r="CA58" s="40"/>
      <c r="CB58" s="40"/>
      <c r="CC58" s="40"/>
      <c r="CD58" s="40"/>
      <c r="CE58" s="40"/>
      <c r="CF58" s="40"/>
      <c r="CG58" s="40"/>
      <c r="CH58" s="40"/>
      <c r="CI58" s="40"/>
      <c r="CJ58" s="40"/>
      <c r="CK58" s="40"/>
      <c r="CL58" s="40"/>
      <c r="CM58" s="40"/>
      <c r="CN58" s="40"/>
      <c r="CO58" s="40"/>
      <c r="CP58" s="40"/>
      <c r="CQ58" s="40"/>
      <c r="CR58" s="40"/>
      <c r="CS58" s="40"/>
      <c r="CT58" s="40"/>
      <c r="CU58" s="40"/>
      <c r="CV58" s="40"/>
    </row>
    <row r="59" spans="1:100" ht="15" customHeight="1" x14ac:dyDescent="0.35">
      <c r="A59" s="40"/>
      <c r="B59" s="253"/>
      <c r="C59" s="253"/>
      <c r="D59" s="254"/>
      <c r="E59" s="405"/>
      <c r="F59" s="406"/>
      <c r="G59" s="406"/>
      <c r="H59" s="406"/>
      <c r="I59" s="406"/>
      <c r="J59" s="395"/>
      <c r="K59" s="396"/>
      <c r="L59" s="396"/>
      <c r="M59" s="396"/>
      <c r="N59" s="396"/>
      <c r="O59" s="396"/>
      <c r="P59" s="396"/>
      <c r="Q59" s="396"/>
      <c r="R59" s="396"/>
      <c r="S59" s="399"/>
      <c r="T59" s="395"/>
      <c r="U59" s="396"/>
      <c r="V59" s="396"/>
      <c r="W59" s="396"/>
      <c r="X59" s="396"/>
      <c r="Y59" s="396"/>
      <c r="Z59" s="396"/>
      <c r="AA59" s="396"/>
      <c r="AB59" s="396"/>
      <c r="AC59" s="399"/>
      <c r="AD59" s="395"/>
      <c r="AE59" s="396"/>
      <c r="AF59" s="396"/>
      <c r="AG59" s="396"/>
      <c r="AH59" s="396"/>
      <c r="AI59" s="396"/>
      <c r="AJ59" s="396"/>
      <c r="AK59" s="396"/>
      <c r="AL59" s="396"/>
      <c r="AM59" s="399"/>
      <c r="AN59" s="387"/>
      <c r="AO59" s="388"/>
      <c r="AP59" s="388"/>
      <c r="AQ59" s="388"/>
      <c r="AR59" s="388"/>
      <c r="AS59" s="388"/>
      <c r="AT59" s="388"/>
      <c r="AU59" s="388"/>
      <c r="AV59" s="388"/>
      <c r="AW59" s="423"/>
      <c r="AX59" s="415"/>
      <c r="AY59" s="413"/>
      <c r="AZ59" s="413"/>
      <c r="BA59" s="413"/>
      <c r="BB59" s="413"/>
      <c r="BC59" s="413"/>
      <c r="BD59" s="413"/>
      <c r="BE59" s="413"/>
      <c r="BF59" s="413"/>
      <c r="BG59" s="414"/>
      <c r="BH59" s="40"/>
      <c r="BI59" s="454"/>
      <c r="BJ59" s="455"/>
      <c r="BK59" s="455"/>
      <c r="BL59" s="455"/>
      <c r="BM59" s="455"/>
      <c r="BN59" s="456"/>
      <c r="BO59" s="40"/>
      <c r="BP59" s="40"/>
      <c r="BQ59" s="40"/>
      <c r="BR59" s="40"/>
      <c r="BS59" s="40"/>
      <c r="BT59" s="40"/>
      <c r="BU59" s="40"/>
      <c r="BV59" s="40"/>
      <c r="BW59" s="40"/>
      <c r="BX59" s="40"/>
      <c r="BY59" s="40"/>
      <c r="BZ59" s="40"/>
      <c r="CA59" s="40"/>
      <c r="CB59" s="40"/>
      <c r="CC59" s="40"/>
      <c r="CD59" s="40"/>
      <c r="CE59" s="40"/>
      <c r="CF59" s="40"/>
      <c r="CG59" s="40"/>
      <c r="CH59" s="40"/>
      <c r="CI59" s="40"/>
      <c r="CJ59" s="40"/>
      <c r="CK59" s="40"/>
      <c r="CL59" s="40"/>
      <c r="CM59" s="40"/>
      <c r="CN59" s="40"/>
      <c r="CO59" s="40"/>
      <c r="CP59" s="40"/>
      <c r="CQ59" s="40"/>
      <c r="CR59" s="40"/>
      <c r="CS59" s="40"/>
      <c r="CT59" s="40"/>
      <c r="CU59" s="40"/>
      <c r="CV59" s="40"/>
    </row>
    <row r="60" spans="1:100" ht="15" customHeight="1" x14ac:dyDescent="0.35">
      <c r="A60" s="40"/>
      <c r="B60" s="253"/>
      <c r="C60" s="253"/>
      <c r="D60" s="254"/>
      <c r="E60" s="405"/>
      <c r="F60" s="406"/>
      <c r="G60" s="406"/>
      <c r="H60" s="406"/>
      <c r="I60" s="406"/>
      <c r="J60" s="395" t="e">
        <f>IF(AND('Riesgos Corrup'!#REF!="Media",'Riesgos Corrup'!#REF!="Mayor"),CONCATENATE("R",'Riesgos Corrup'!#REF!),"")</f>
        <v>#REF!</v>
      </c>
      <c r="K60" s="396"/>
      <c r="L60" s="396" t="str">
        <f ca="1">IF(AND('Riesgos Corrup'!$K$37="Media",'Riesgos Corrup'!$O$37="Mayor"),CONCATENATE("R",'Riesgos Corrup'!$A$37),"")</f>
        <v/>
      </c>
      <c r="M60" s="396"/>
      <c r="N60" s="396" t="e">
        <f>IF(AND('Riesgos Corrup'!#REF!="Media",'Riesgos Corrup'!#REF!="Mayor"),CONCATENATE("R",'Riesgos Corrup'!#REF!),"")</f>
        <v>#REF!</v>
      </c>
      <c r="O60" s="396"/>
      <c r="P60" s="396" t="e">
        <f>IF(AND('Riesgos Corrup'!#REF!="Media",'Riesgos Corrup'!#REF!="Mayor"),CONCATENATE("R",'Riesgos Corrup'!#REF!),"")</f>
        <v>#REF!</v>
      </c>
      <c r="Q60" s="396"/>
      <c r="R60" s="396" t="e">
        <f>IF(AND('Riesgos Corrup'!#REF!="Media",'Riesgos Corrup'!#REF!="Mayor"),CONCATENATE("R",'Riesgos Corrup'!#REF!),"")</f>
        <v>#REF!</v>
      </c>
      <c r="S60" s="399"/>
      <c r="T60" s="395" t="e">
        <f>IF(AND('Riesgos Corrup'!#REF!="Media",'Riesgos Corrup'!#REF!="Mayor"),CONCATENATE("R",'Riesgos Corrup'!#REF!),"")</f>
        <v>#REF!</v>
      </c>
      <c r="U60" s="396"/>
      <c r="V60" s="396" t="str">
        <f ca="1">IF(AND('Riesgos Corrup'!$K$37="Media",'Riesgos Corrup'!$O$37="Mayor"),CONCATENATE("R",'Riesgos Corrup'!$A$37),"")</f>
        <v/>
      </c>
      <c r="W60" s="396"/>
      <c r="X60" s="396" t="e">
        <f>IF(AND('Riesgos Corrup'!#REF!="Media",'Riesgos Corrup'!#REF!="Mayor"),CONCATENATE("R",'Riesgos Corrup'!#REF!),"")</f>
        <v>#REF!</v>
      </c>
      <c r="Y60" s="396"/>
      <c r="Z60" s="396" t="e">
        <f>IF(AND('Riesgos Corrup'!#REF!="Media",'Riesgos Corrup'!#REF!="Mayor"),CONCATENATE("R",'Riesgos Corrup'!#REF!),"")</f>
        <v>#REF!</v>
      </c>
      <c r="AA60" s="396"/>
      <c r="AB60" s="396" t="e">
        <f>IF(AND('Riesgos Corrup'!#REF!="Media",'Riesgos Corrup'!#REF!="Mayor"),CONCATENATE("R",'Riesgos Corrup'!#REF!),"")</f>
        <v>#REF!</v>
      </c>
      <c r="AC60" s="399"/>
      <c r="AD60" s="395" t="e">
        <f>IF(AND('Riesgos Corrup'!#REF!="Media",'Riesgos Corrup'!#REF!="Mayor"),CONCATENATE("R",'Riesgos Corrup'!#REF!),"")</f>
        <v>#REF!</v>
      </c>
      <c r="AE60" s="396"/>
      <c r="AF60" s="396" t="str">
        <f ca="1">IF(AND('Riesgos Corrup'!$K$37="Media",'Riesgos Corrup'!$O$37="Mayor"),CONCATENATE("R",'Riesgos Corrup'!$A$37),"")</f>
        <v/>
      </c>
      <c r="AG60" s="396"/>
      <c r="AH60" s="396" t="e">
        <f>IF(AND('Riesgos Corrup'!#REF!="Media",'Riesgos Corrup'!#REF!="Mayor"),CONCATENATE("R",'Riesgos Corrup'!#REF!),"")</f>
        <v>#REF!</v>
      </c>
      <c r="AI60" s="396"/>
      <c r="AJ60" s="396" t="e">
        <f>IF(AND('Riesgos Corrup'!#REF!="Media",'Riesgos Corrup'!#REF!="Mayor"),CONCATENATE("R",'Riesgos Corrup'!#REF!),"")</f>
        <v>#REF!</v>
      </c>
      <c r="AK60" s="396"/>
      <c r="AL60" s="396" t="e">
        <f>IF(AND('Riesgos Corrup'!#REF!="Media",'Riesgos Corrup'!#REF!="Mayor"),CONCATENATE("R",'Riesgos Corrup'!#REF!),"")</f>
        <v>#REF!</v>
      </c>
      <c r="AM60" s="399"/>
      <c r="AN60" s="387" t="e">
        <f>IF(AND('Riesgos Corrup'!#REF!="Media",'Riesgos Corrup'!#REF!="Mayor"),CONCATENATE("R",'Riesgos Corrup'!#REF!),"")</f>
        <v>#REF!</v>
      </c>
      <c r="AO60" s="388"/>
      <c r="AP60" s="388" t="str">
        <f ca="1">IF(AND('Riesgos Corrup'!$K$37="Media",'Riesgos Corrup'!$O$37="Mayor"),CONCATENATE("R",'Riesgos Corrup'!$A$37),"")</f>
        <v/>
      </c>
      <c r="AQ60" s="388"/>
      <c r="AR60" s="388" t="e">
        <f>IF(AND('Riesgos Corrup'!#REF!="Media",'Riesgos Corrup'!#REF!="Mayor"),CONCATENATE("R",'Riesgos Corrup'!#REF!),"")</f>
        <v>#REF!</v>
      </c>
      <c r="AS60" s="388"/>
      <c r="AT60" s="388" t="e">
        <f>IF(AND('Riesgos Corrup'!#REF!="Media",'Riesgos Corrup'!#REF!="Mayor"),CONCATENATE("R",'Riesgos Corrup'!#REF!),"")</f>
        <v>#REF!</v>
      </c>
      <c r="AU60" s="388"/>
      <c r="AV60" s="388" t="e">
        <f>IF(AND('Riesgos Corrup'!#REF!="Media",'Riesgos Corrup'!#REF!="Mayor"),CONCATENATE("R",'Riesgos Corrup'!#REF!),"")</f>
        <v>#REF!</v>
      </c>
      <c r="AW60" s="423"/>
      <c r="AX60" s="415" t="e">
        <f>IF(AND('Riesgos Corrup'!#REF!="Media",'Riesgos Corrup'!#REF!="Catastrófico"),CONCATENATE("R",'Riesgos Corrup'!#REF!),"")</f>
        <v>#REF!</v>
      </c>
      <c r="AY60" s="413"/>
      <c r="AZ60" s="413" t="str">
        <f ca="1">IF(AND('Riesgos Corrup'!$K$37="Media",'Riesgos Corrup'!$O$37="Catastrófico"),CONCATENATE("R",'Riesgos Corrup'!$A$37),"")</f>
        <v/>
      </c>
      <c r="BA60" s="413"/>
      <c r="BB60" s="413" t="e">
        <f>IF(AND('Riesgos Corrup'!#REF!="Media",'Riesgos Corrup'!#REF!="Catastrófico"),CONCATENATE("R",'Riesgos Corrup'!#REF!),"")</f>
        <v>#REF!</v>
      </c>
      <c r="BC60" s="413"/>
      <c r="BD60" s="413" t="e">
        <f>IF(AND('Riesgos Corrup'!#REF!="Media",'Riesgos Corrup'!#REF!="Catastrófico"),CONCATENATE("R",'Riesgos Corrup'!#REF!),"")</f>
        <v>#REF!</v>
      </c>
      <c r="BE60" s="413"/>
      <c r="BF60" s="413" t="e">
        <f>IF(AND('Riesgos Corrup'!#REF!="Media",'Riesgos Corrup'!#REF!="Catastrófico"),CONCATENATE("R",'Riesgos Corrup'!#REF!),"")</f>
        <v>#REF!</v>
      </c>
      <c r="BG60" s="414"/>
      <c r="BH60" s="40"/>
      <c r="BI60" s="454"/>
      <c r="BJ60" s="455"/>
      <c r="BK60" s="455"/>
      <c r="BL60" s="455"/>
      <c r="BM60" s="455"/>
      <c r="BN60" s="456"/>
      <c r="BO60" s="40"/>
      <c r="BP60" s="40"/>
      <c r="BQ60" s="40"/>
      <c r="BR60" s="40"/>
      <c r="BS60" s="40"/>
      <c r="BT60" s="40"/>
      <c r="BU60" s="40"/>
      <c r="BV60" s="40"/>
      <c r="BW60" s="40"/>
      <c r="BX60" s="40"/>
      <c r="BY60" s="40"/>
      <c r="BZ60" s="40"/>
      <c r="CA60" s="40"/>
      <c r="CB60" s="40"/>
      <c r="CC60" s="40"/>
      <c r="CD60" s="40"/>
      <c r="CE60" s="40"/>
      <c r="CF60" s="40"/>
      <c r="CG60" s="40"/>
      <c r="CH60" s="40"/>
      <c r="CI60" s="40"/>
      <c r="CJ60" s="40"/>
      <c r="CK60" s="40"/>
      <c r="CL60" s="40"/>
      <c r="CM60" s="40"/>
      <c r="CN60" s="40"/>
      <c r="CO60" s="40"/>
      <c r="CP60" s="40"/>
      <c r="CQ60" s="40"/>
      <c r="CR60" s="40"/>
      <c r="CS60" s="40"/>
      <c r="CT60" s="40"/>
      <c r="CU60" s="40"/>
      <c r="CV60" s="40"/>
    </row>
    <row r="61" spans="1:100" ht="15" customHeight="1" x14ac:dyDescent="0.35">
      <c r="A61" s="40"/>
      <c r="B61" s="253"/>
      <c r="C61" s="253"/>
      <c r="D61" s="254"/>
      <c r="E61" s="405"/>
      <c r="F61" s="406"/>
      <c r="G61" s="406"/>
      <c r="H61" s="406"/>
      <c r="I61" s="406"/>
      <c r="J61" s="395"/>
      <c r="K61" s="396"/>
      <c r="L61" s="396"/>
      <c r="M61" s="396"/>
      <c r="N61" s="396"/>
      <c r="O61" s="396"/>
      <c r="P61" s="396"/>
      <c r="Q61" s="396"/>
      <c r="R61" s="396"/>
      <c r="S61" s="399"/>
      <c r="T61" s="395"/>
      <c r="U61" s="396"/>
      <c r="V61" s="396"/>
      <c r="W61" s="396"/>
      <c r="X61" s="396"/>
      <c r="Y61" s="396"/>
      <c r="Z61" s="396"/>
      <c r="AA61" s="396"/>
      <c r="AB61" s="396"/>
      <c r="AC61" s="399"/>
      <c r="AD61" s="395"/>
      <c r="AE61" s="396"/>
      <c r="AF61" s="396"/>
      <c r="AG61" s="396"/>
      <c r="AH61" s="396"/>
      <c r="AI61" s="396"/>
      <c r="AJ61" s="396"/>
      <c r="AK61" s="396"/>
      <c r="AL61" s="396"/>
      <c r="AM61" s="399"/>
      <c r="AN61" s="387"/>
      <c r="AO61" s="388"/>
      <c r="AP61" s="388"/>
      <c r="AQ61" s="388"/>
      <c r="AR61" s="388"/>
      <c r="AS61" s="388"/>
      <c r="AT61" s="388"/>
      <c r="AU61" s="388"/>
      <c r="AV61" s="388"/>
      <c r="AW61" s="423"/>
      <c r="AX61" s="415"/>
      <c r="AY61" s="413"/>
      <c r="AZ61" s="413"/>
      <c r="BA61" s="413"/>
      <c r="BB61" s="413"/>
      <c r="BC61" s="413"/>
      <c r="BD61" s="413"/>
      <c r="BE61" s="413"/>
      <c r="BF61" s="413"/>
      <c r="BG61" s="414"/>
      <c r="BH61" s="40"/>
      <c r="BI61" s="454"/>
      <c r="BJ61" s="455"/>
      <c r="BK61" s="455"/>
      <c r="BL61" s="455"/>
      <c r="BM61" s="455"/>
      <c r="BN61" s="456"/>
      <c r="BO61" s="40"/>
      <c r="BP61" s="40"/>
      <c r="BQ61" s="40"/>
      <c r="BR61" s="40"/>
      <c r="BS61" s="40"/>
      <c r="BT61" s="40"/>
      <c r="BU61" s="40"/>
      <c r="BV61" s="40"/>
      <c r="BW61" s="40"/>
      <c r="BX61" s="40"/>
      <c r="BY61" s="40"/>
      <c r="BZ61" s="40"/>
      <c r="CA61" s="40"/>
      <c r="CB61" s="40"/>
      <c r="CC61" s="40"/>
      <c r="CD61" s="40"/>
      <c r="CE61" s="40"/>
      <c r="CF61" s="40"/>
      <c r="CG61" s="40"/>
      <c r="CH61" s="40"/>
      <c r="CI61" s="40"/>
      <c r="CJ61" s="40"/>
      <c r="CK61" s="40"/>
      <c r="CL61" s="40"/>
      <c r="CM61" s="40"/>
      <c r="CN61" s="40"/>
      <c r="CO61" s="40"/>
      <c r="CP61" s="40"/>
      <c r="CQ61" s="40"/>
      <c r="CR61" s="40"/>
      <c r="CS61" s="40"/>
      <c r="CT61" s="40"/>
      <c r="CU61" s="40"/>
      <c r="CV61" s="40"/>
    </row>
    <row r="62" spans="1:100" ht="15" customHeight="1" x14ac:dyDescent="0.35">
      <c r="A62" s="40"/>
      <c r="B62" s="253"/>
      <c r="C62" s="253"/>
      <c r="D62" s="254"/>
      <c r="E62" s="405"/>
      <c r="F62" s="406"/>
      <c r="G62" s="406"/>
      <c r="H62" s="406"/>
      <c r="I62" s="406"/>
      <c r="J62" s="395" t="str">
        <f ca="1">IF(AND('Riesgos Corrup'!$K$40="Media",'Riesgos Corrup'!$O$40="Mayor"),CONCATENATE("R",'Riesgos Corrup'!$A$40),"")</f>
        <v>R12</v>
      </c>
      <c r="K62" s="396"/>
      <c r="L62" s="396" t="e">
        <f>IF(AND('Riesgos Corrup'!#REF!="Media",'Riesgos Corrup'!#REF!="Mayor"),CONCATENATE("R",'Riesgos Corrup'!#REF!),"")</f>
        <v>#REF!</v>
      </c>
      <c r="M62" s="396"/>
      <c r="N62" s="396" t="str">
        <f ca="1">IF(AND('Riesgos Corrup'!$K$43="Media",'Riesgos Corrup'!$O$43="Mayor"),CONCATENATE("R",'Riesgos Corrup'!$A$43),"")</f>
        <v>R13</v>
      </c>
      <c r="O62" s="396"/>
      <c r="P62" s="396" t="str">
        <f ca="1">IF(AND('Riesgos Corrup'!$K$46="Media",'Riesgos Corrup'!$O$46="Mayor"),CONCATENATE("R",'Riesgos Corrup'!$A$46),"")</f>
        <v/>
      </c>
      <c r="Q62" s="396"/>
      <c r="R62" s="396" t="e">
        <f>IF(AND('Riesgos Corrup'!#REF!="Media",'Riesgos Corrup'!#REF!="Mayor"),CONCATENATE("R",'Riesgos Corrup'!#REF!),"")</f>
        <v>#REF!</v>
      </c>
      <c r="S62" s="399"/>
      <c r="T62" s="395" t="str">
        <f ca="1">IF(AND('Riesgos Corrup'!$K$40="Media",'Riesgos Corrup'!$O$40="Mayor"),CONCATENATE("R",'Riesgos Corrup'!$A$40),"")</f>
        <v>R12</v>
      </c>
      <c r="U62" s="396"/>
      <c r="V62" s="396" t="e">
        <f>IF(AND('Riesgos Corrup'!#REF!="Media",'Riesgos Corrup'!#REF!="Mayor"),CONCATENATE("R",'Riesgos Corrup'!#REF!),"")</f>
        <v>#REF!</v>
      </c>
      <c r="W62" s="396"/>
      <c r="X62" s="396" t="str">
        <f ca="1">IF(AND('Riesgos Corrup'!$K$43="Media",'Riesgos Corrup'!$O$43="Mayor"),CONCATENATE("R",'Riesgos Corrup'!$A$43),"")</f>
        <v>R13</v>
      </c>
      <c r="Y62" s="396"/>
      <c r="Z62" s="396" t="str">
        <f ca="1">IF(AND('Riesgos Corrup'!$K$46="Media",'Riesgos Corrup'!$O$46="Mayor"),CONCATENATE("R",'Riesgos Corrup'!$A$46),"")</f>
        <v/>
      </c>
      <c r="AA62" s="396"/>
      <c r="AB62" s="396" t="e">
        <f>IF(AND('Riesgos Corrup'!#REF!="Media",'Riesgos Corrup'!#REF!="Mayor"),CONCATENATE("R",'Riesgos Corrup'!#REF!),"")</f>
        <v>#REF!</v>
      </c>
      <c r="AC62" s="399"/>
      <c r="AD62" s="395" t="str">
        <f ca="1">IF(AND('Riesgos Corrup'!$K$40="Media",'Riesgos Corrup'!$O$40="Mayor"),CONCATENATE("R",'Riesgos Corrup'!$A$40),"")</f>
        <v>R12</v>
      </c>
      <c r="AE62" s="396"/>
      <c r="AF62" s="396" t="e">
        <f>IF(AND('Riesgos Corrup'!#REF!="Media",'Riesgos Corrup'!#REF!="Mayor"),CONCATENATE("R",'Riesgos Corrup'!#REF!),"")</f>
        <v>#REF!</v>
      </c>
      <c r="AG62" s="396"/>
      <c r="AH62" s="396" t="str">
        <f ca="1">IF(AND('Riesgos Corrup'!$K$43="Media",'Riesgos Corrup'!$O$43="Mayor"),CONCATENATE("R",'Riesgos Corrup'!$A$43),"")</f>
        <v>R13</v>
      </c>
      <c r="AI62" s="396"/>
      <c r="AJ62" s="396" t="str">
        <f ca="1">IF(AND('Riesgos Corrup'!$K$46="Media",'Riesgos Corrup'!$O$46="Mayor"),CONCATENATE("R",'Riesgos Corrup'!$A$46),"")</f>
        <v/>
      </c>
      <c r="AK62" s="396"/>
      <c r="AL62" s="396" t="e">
        <f>IF(AND('Riesgos Corrup'!#REF!="Media",'Riesgos Corrup'!#REF!="Mayor"),CONCATENATE("R",'Riesgos Corrup'!#REF!),"")</f>
        <v>#REF!</v>
      </c>
      <c r="AM62" s="399"/>
      <c r="AN62" s="387" t="str">
        <f ca="1">IF(AND('Riesgos Corrup'!$K$40="Media",'Riesgos Corrup'!$O$40="Mayor"),CONCATENATE("R",'Riesgos Corrup'!$A$40),"")</f>
        <v>R12</v>
      </c>
      <c r="AO62" s="388"/>
      <c r="AP62" s="388" t="e">
        <f>IF(AND('Riesgos Corrup'!#REF!="Media",'Riesgos Corrup'!#REF!="Mayor"),CONCATENATE("R",'Riesgos Corrup'!#REF!),"")</f>
        <v>#REF!</v>
      </c>
      <c r="AQ62" s="388"/>
      <c r="AR62" s="388" t="str">
        <f ca="1">IF(AND('Riesgos Corrup'!$K$43="Media",'Riesgos Corrup'!$O$43="Mayor"),CONCATENATE("R",'Riesgos Corrup'!$A$43),"")</f>
        <v>R13</v>
      </c>
      <c r="AS62" s="388"/>
      <c r="AT62" s="388" t="str">
        <f ca="1">IF(AND('Riesgos Corrup'!$K$46="Media",'Riesgos Corrup'!$O$46="Mayor"),CONCATENATE("R",'Riesgos Corrup'!$A$46),"")</f>
        <v/>
      </c>
      <c r="AU62" s="388"/>
      <c r="AV62" s="388" t="e">
        <f>IF(AND('Riesgos Corrup'!#REF!="Media",'Riesgos Corrup'!#REF!="Mayor"),CONCATENATE("R",'Riesgos Corrup'!#REF!),"")</f>
        <v>#REF!</v>
      </c>
      <c r="AW62" s="423"/>
      <c r="AX62" s="415" t="str">
        <f ca="1">IF(AND('Riesgos Corrup'!$K$40="Media",'Riesgos Corrup'!$O$40="Catastrófico"),CONCATENATE("R",'Riesgos Corrup'!$A$40),"")</f>
        <v/>
      </c>
      <c r="AY62" s="413"/>
      <c r="AZ62" s="413" t="e">
        <f>IF(AND('Riesgos Corrup'!#REF!="Media",'Riesgos Corrup'!#REF!="Catastrófico"),CONCATENATE("R",'Riesgos Corrup'!#REF!),"")</f>
        <v>#REF!</v>
      </c>
      <c r="BA62" s="413"/>
      <c r="BB62" s="413" t="str">
        <f ca="1">IF(AND('Riesgos Corrup'!$K$43="Media",'Riesgos Corrup'!$O$43="Catastrófico"),CONCATENATE("R",'Riesgos Corrup'!$A$43),"")</f>
        <v/>
      </c>
      <c r="BC62" s="413"/>
      <c r="BD62" s="413" t="str">
        <f ca="1">IF(AND('Riesgos Corrup'!$K$46="Media",'Riesgos Corrup'!$O$46="Catastrófico"),CONCATENATE("R",'Riesgos Corrup'!$A$46),"")</f>
        <v/>
      </c>
      <c r="BE62" s="413"/>
      <c r="BF62" s="413" t="e">
        <f>IF(AND('Riesgos Corrup'!#REF!="Media",'Riesgos Corrup'!#REF!="Catastrófico"),CONCATENATE("R",'Riesgos Corrup'!#REF!),"")</f>
        <v>#REF!</v>
      </c>
      <c r="BG62" s="414"/>
      <c r="BH62" s="40"/>
      <c r="BI62" s="454"/>
      <c r="BJ62" s="455"/>
      <c r="BK62" s="455"/>
      <c r="BL62" s="455"/>
      <c r="BM62" s="455"/>
      <c r="BN62" s="456"/>
      <c r="BO62" s="40"/>
      <c r="BP62" s="40"/>
      <c r="BQ62" s="40"/>
      <c r="BR62" s="40"/>
      <c r="BS62" s="40"/>
      <c r="BT62" s="40"/>
      <c r="BU62" s="40"/>
      <c r="BV62" s="40"/>
      <c r="BW62" s="40"/>
      <c r="BX62" s="40"/>
      <c r="BY62" s="40"/>
      <c r="BZ62" s="40"/>
      <c r="CA62" s="40"/>
      <c r="CB62" s="40"/>
      <c r="CC62" s="40"/>
      <c r="CD62" s="40"/>
      <c r="CE62" s="40"/>
      <c r="CF62" s="40"/>
      <c r="CG62" s="40"/>
      <c r="CH62" s="40"/>
      <c r="CI62" s="40"/>
      <c r="CJ62" s="40"/>
      <c r="CK62" s="40"/>
      <c r="CL62" s="40"/>
      <c r="CM62" s="40"/>
      <c r="CN62" s="40"/>
      <c r="CO62" s="40"/>
      <c r="CP62" s="40"/>
      <c r="CQ62" s="40"/>
      <c r="CR62" s="40"/>
      <c r="CS62" s="40"/>
      <c r="CT62" s="40"/>
      <c r="CU62" s="40"/>
      <c r="CV62" s="40"/>
    </row>
    <row r="63" spans="1:100" ht="15" customHeight="1" x14ac:dyDescent="0.35">
      <c r="A63" s="40"/>
      <c r="B63" s="253"/>
      <c r="C63" s="253"/>
      <c r="D63" s="254"/>
      <c r="E63" s="405"/>
      <c r="F63" s="406"/>
      <c r="G63" s="406"/>
      <c r="H63" s="406"/>
      <c r="I63" s="406"/>
      <c r="J63" s="395"/>
      <c r="K63" s="396"/>
      <c r="L63" s="396"/>
      <c r="M63" s="396"/>
      <c r="N63" s="396"/>
      <c r="O63" s="396"/>
      <c r="P63" s="396"/>
      <c r="Q63" s="396"/>
      <c r="R63" s="396"/>
      <c r="S63" s="399"/>
      <c r="T63" s="395"/>
      <c r="U63" s="396"/>
      <c r="V63" s="396"/>
      <c r="W63" s="396"/>
      <c r="X63" s="396"/>
      <c r="Y63" s="396"/>
      <c r="Z63" s="396"/>
      <c r="AA63" s="396"/>
      <c r="AB63" s="396"/>
      <c r="AC63" s="399"/>
      <c r="AD63" s="395"/>
      <c r="AE63" s="396"/>
      <c r="AF63" s="396"/>
      <c r="AG63" s="396"/>
      <c r="AH63" s="396"/>
      <c r="AI63" s="396"/>
      <c r="AJ63" s="396"/>
      <c r="AK63" s="396"/>
      <c r="AL63" s="396"/>
      <c r="AM63" s="399"/>
      <c r="AN63" s="387"/>
      <c r="AO63" s="388"/>
      <c r="AP63" s="388"/>
      <c r="AQ63" s="388"/>
      <c r="AR63" s="388"/>
      <c r="AS63" s="388"/>
      <c r="AT63" s="388"/>
      <c r="AU63" s="388"/>
      <c r="AV63" s="388"/>
      <c r="AW63" s="423"/>
      <c r="AX63" s="415"/>
      <c r="AY63" s="413"/>
      <c r="AZ63" s="413"/>
      <c r="BA63" s="413"/>
      <c r="BB63" s="413"/>
      <c r="BC63" s="413"/>
      <c r="BD63" s="413"/>
      <c r="BE63" s="413"/>
      <c r="BF63" s="413"/>
      <c r="BG63" s="414"/>
      <c r="BH63" s="40"/>
      <c r="BI63" s="454"/>
      <c r="BJ63" s="455"/>
      <c r="BK63" s="455"/>
      <c r="BL63" s="455"/>
      <c r="BM63" s="455"/>
      <c r="BN63" s="456"/>
      <c r="BO63" s="40"/>
      <c r="BP63" s="40"/>
      <c r="BQ63" s="40"/>
      <c r="BR63" s="40"/>
      <c r="BS63" s="40"/>
      <c r="BT63" s="40"/>
      <c r="BU63" s="40"/>
      <c r="BV63" s="40"/>
      <c r="BW63" s="40"/>
      <c r="BX63" s="40"/>
      <c r="BY63" s="40"/>
      <c r="BZ63" s="40"/>
      <c r="CA63" s="40"/>
      <c r="CB63" s="40"/>
      <c r="CC63" s="40"/>
      <c r="CD63" s="40"/>
      <c r="CE63" s="40"/>
      <c r="CF63" s="40"/>
      <c r="CG63" s="40"/>
      <c r="CH63" s="40"/>
      <c r="CI63" s="40"/>
      <c r="CJ63" s="40"/>
      <c r="CK63" s="40"/>
      <c r="CL63" s="40"/>
      <c r="CM63" s="40"/>
      <c r="CN63" s="40"/>
      <c r="CO63" s="40"/>
      <c r="CP63" s="40"/>
      <c r="CQ63" s="40"/>
      <c r="CR63" s="40"/>
      <c r="CS63" s="40"/>
      <c r="CT63" s="40"/>
      <c r="CU63" s="40"/>
      <c r="CV63" s="40"/>
    </row>
    <row r="64" spans="1:100" ht="15" customHeight="1" x14ac:dyDescent="0.35">
      <c r="A64" s="40"/>
      <c r="B64" s="253"/>
      <c r="C64" s="253"/>
      <c r="D64" s="254"/>
      <c r="E64" s="405"/>
      <c r="F64" s="406"/>
      <c r="G64" s="406"/>
      <c r="H64" s="406"/>
      <c r="I64" s="406"/>
      <c r="J64" s="395" t="e">
        <f>IF(AND('Riesgos Corrup'!#REF!="Media",'Riesgos Corrup'!#REF!="Mayor"),CONCATENATE("R",'Riesgos Corrup'!#REF!),"")</f>
        <v>#REF!</v>
      </c>
      <c r="K64" s="396"/>
      <c r="L64" s="396" t="e">
        <f>IF(AND('Riesgos Corrup'!#REF!="Media",'Riesgos Corrup'!#REF!="Mayor"),CONCATENATE("R",'Riesgos Corrup'!#REF!),"")</f>
        <v>#REF!</v>
      </c>
      <c r="M64" s="396"/>
      <c r="N64" s="396" t="str">
        <f ca="1">IF(AND('Riesgos Corrup'!$K$49="Media",'Riesgos Corrup'!$O$49="Mayor"),CONCATENATE("R",'Riesgos Corrup'!$A$49),"")</f>
        <v/>
      </c>
      <c r="O64" s="396"/>
      <c r="P64" s="396" t="e">
        <f>IF(AND('Riesgos Corrup'!#REF!="Media",'Riesgos Corrup'!#REF!="Mayor"),CONCATENATE("R",'Riesgos Corrup'!#REF!),"")</f>
        <v>#REF!</v>
      </c>
      <c r="Q64" s="396"/>
      <c r="R64" s="396" t="str">
        <f>IF(AND('Riesgos Corrup'!$K$54="Media",'Riesgos Corrup'!$O$54="Mayor"),CONCATENATE("R",'Riesgos Corrup'!$A$54),"")</f>
        <v/>
      </c>
      <c r="S64" s="399"/>
      <c r="T64" s="395" t="e">
        <f>IF(AND('Riesgos Corrup'!#REF!="Media",'Riesgos Corrup'!#REF!="Mayor"),CONCATENATE("R",'Riesgos Corrup'!#REF!),"")</f>
        <v>#REF!</v>
      </c>
      <c r="U64" s="396"/>
      <c r="V64" s="396" t="e">
        <f>IF(AND('Riesgos Corrup'!#REF!="Media",'Riesgos Corrup'!#REF!="Mayor"),CONCATENATE("R",'Riesgos Corrup'!#REF!),"")</f>
        <v>#REF!</v>
      </c>
      <c r="W64" s="396"/>
      <c r="X64" s="396" t="str">
        <f ca="1">IF(AND('Riesgos Corrup'!$K$49="Media",'Riesgos Corrup'!$O$49="Mayor"),CONCATENATE("R",'Riesgos Corrup'!$A$49),"")</f>
        <v/>
      </c>
      <c r="Y64" s="396"/>
      <c r="Z64" s="396" t="e">
        <f>IF(AND('Riesgos Corrup'!#REF!="Media",'Riesgos Corrup'!#REF!="Mayor"),CONCATENATE("R",'Riesgos Corrup'!#REF!),"")</f>
        <v>#REF!</v>
      </c>
      <c r="AA64" s="396"/>
      <c r="AB64" s="396" t="str">
        <f>IF(AND('Riesgos Corrup'!$K$54="Media",'Riesgos Corrup'!$O$54="Mayor"),CONCATENATE("R",'Riesgos Corrup'!$A$54),"")</f>
        <v/>
      </c>
      <c r="AC64" s="399"/>
      <c r="AD64" s="395" t="e">
        <f>IF(AND('Riesgos Corrup'!#REF!="Media",'Riesgos Corrup'!#REF!="Mayor"),CONCATENATE("R",'Riesgos Corrup'!#REF!),"")</f>
        <v>#REF!</v>
      </c>
      <c r="AE64" s="396"/>
      <c r="AF64" s="396" t="e">
        <f>IF(AND('Riesgos Corrup'!#REF!="Media",'Riesgos Corrup'!#REF!="Mayor"),CONCATENATE("R",'Riesgos Corrup'!#REF!),"")</f>
        <v>#REF!</v>
      </c>
      <c r="AG64" s="396"/>
      <c r="AH64" s="396" t="str">
        <f ca="1">IF(AND('Riesgos Corrup'!$K$49="Media",'Riesgos Corrup'!$O$49="Mayor"),CONCATENATE("R",'Riesgos Corrup'!$A$49),"")</f>
        <v/>
      </c>
      <c r="AI64" s="396"/>
      <c r="AJ64" s="396" t="e">
        <f>IF(AND('Riesgos Corrup'!#REF!="Media",'Riesgos Corrup'!#REF!="Mayor"),CONCATENATE("R",'Riesgos Corrup'!#REF!),"")</f>
        <v>#REF!</v>
      </c>
      <c r="AK64" s="396"/>
      <c r="AL64" s="396" t="str">
        <f>IF(AND('Riesgos Corrup'!$K$54="Media",'Riesgos Corrup'!$O$54="Mayor"),CONCATENATE("R",'Riesgos Corrup'!$A$54),"")</f>
        <v/>
      </c>
      <c r="AM64" s="399"/>
      <c r="AN64" s="387" t="e">
        <f>IF(AND('Riesgos Corrup'!#REF!="Media",'Riesgos Corrup'!#REF!="Mayor"),CONCATENATE("R",'Riesgos Corrup'!#REF!),"")</f>
        <v>#REF!</v>
      </c>
      <c r="AO64" s="388"/>
      <c r="AP64" s="388" t="e">
        <f>IF(AND('Riesgos Corrup'!#REF!="Media",'Riesgos Corrup'!#REF!="Mayor"),CONCATENATE("R",'Riesgos Corrup'!#REF!),"")</f>
        <v>#REF!</v>
      </c>
      <c r="AQ64" s="388"/>
      <c r="AR64" s="388" t="str">
        <f ca="1">IF(AND('Riesgos Corrup'!$K$49="Media",'Riesgos Corrup'!$O$49="Mayor"),CONCATENATE("R",'Riesgos Corrup'!$A$49),"")</f>
        <v/>
      </c>
      <c r="AS64" s="388"/>
      <c r="AT64" s="388" t="e">
        <f>IF(AND('Riesgos Corrup'!#REF!="Media",'Riesgos Corrup'!#REF!="Mayor"),CONCATENATE("R",'Riesgos Corrup'!#REF!),"")</f>
        <v>#REF!</v>
      </c>
      <c r="AU64" s="388"/>
      <c r="AV64" s="388" t="str">
        <f>IF(AND('Riesgos Corrup'!$K$54="Media",'Riesgos Corrup'!$O$54="Mayor"),CONCATENATE("R",'Riesgos Corrup'!$A$54),"")</f>
        <v/>
      </c>
      <c r="AW64" s="423"/>
      <c r="AX64" s="415" t="e">
        <f>IF(AND('Riesgos Corrup'!#REF!="Media",'Riesgos Corrup'!#REF!="Catastrófico"),CONCATENATE("R",'Riesgos Corrup'!#REF!),"")</f>
        <v>#REF!</v>
      </c>
      <c r="AY64" s="413"/>
      <c r="AZ64" s="413" t="e">
        <f>IF(AND('Riesgos Corrup'!#REF!="Media",'Riesgos Corrup'!#REF!="Catastrófico"),CONCATENATE("R",'Riesgos Corrup'!#REF!),"")</f>
        <v>#REF!</v>
      </c>
      <c r="BA64" s="413"/>
      <c r="BB64" s="413" t="str">
        <f ca="1">IF(AND('Riesgos Corrup'!$K$49="Media",'Riesgos Corrup'!$O$49="Catastrófico"),CONCATENATE("R",'Riesgos Corrup'!$A$49),"")</f>
        <v/>
      </c>
      <c r="BC64" s="413"/>
      <c r="BD64" s="413" t="e">
        <f>IF(AND('Riesgos Corrup'!#REF!="Media",'Riesgos Corrup'!#REF!="Catastrófico"),CONCATENATE("R",'Riesgos Corrup'!#REF!),"")</f>
        <v>#REF!</v>
      </c>
      <c r="BE64" s="413"/>
      <c r="BF64" s="413" t="str">
        <f>IF(AND('Riesgos Corrup'!$K$54="Media",'Riesgos Corrup'!$O$54="Catastrófico"),CONCATENATE("R",'Riesgos Corrup'!$A$54),"")</f>
        <v/>
      </c>
      <c r="BG64" s="414"/>
      <c r="BH64" s="40"/>
      <c r="BI64" s="454"/>
      <c r="BJ64" s="455"/>
      <c r="BK64" s="455"/>
      <c r="BL64" s="455"/>
      <c r="BM64" s="455"/>
      <c r="BN64" s="456"/>
      <c r="BO64" s="40"/>
      <c r="BP64" s="40"/>
      <c r="BQ64" s="40"/>
      <c r="BR64" s="40"/>
      <c r="BS64" s="40"/>
      <c r="BT64" s="40"/>
      <c r="BU64" s="40"/>
      <c r="BV64" s="40"/>
      <c r="BW64" s="40"/>
      <c r="BX64" s="40"/>
      <c r="BY64" s="40"/>
      <c r="BZ64" s="40"/>
      <c r="CA64" s="40"/>
      <c r="CB64" s="40"/>
      <c r="CC64" s="40"/>
      <c r="CD64" s="40"/>
      <c r="CE64" s="40"/>
      <c r="CF64" s="40"/>
      <c r="CG64" s="40"/>
      <c r="CH64" s="40"/>
      <c r="CI64" s="40"/>
      <c r="CJ64" s="40"/>
      <c r="CK64" s="40"/>
      <c r="CL64" s="40"/>
      <c r="CM64" s="40"/>
      <c r="CN64" s="40"/>
      <c r="CO64" s="40"/>
      <c r="CP64" s="40"/>
      <c r="CQ64" s="40"/>
      <c r="CR64" s="40"/>
      <c r="CS64" s="40"/>
      <c r="CT64" s="40"/>
      <c r="CU64" s="40"/>
      <c r="CV64" s="40"/>
    </row>
    <row r="65" spans="1:100" ht="15.75" customHeight="1" thickBot="1" x14ac:dyDescent="0.4">
      <c r="A65" s="40"/>
      <c r="B65" s="253"/>
      <c r="C65" s="253"/>
      <c r="D65" s="254"/>
      <c r="E65" s="407"/>
      <c r="F65" s="408"/>
      <c r="G65" s="408"/>
      <c r="H65" s="408"/>
      <c r="I65" s="408"/>
      <c r="J65" s="397"/>
      <c r="K65" s="398"/>
      <c r="L65" s="398"/>
      <c r="M65" s="398"/>
      <c r="N65" s="398"/>
      <c r="O65" s="398"/>
      <c r="P65" s="398"/>
      <c r="Q65" s="398"/>
      <c r="R65" s="398"/>
      <c r="S65" s="400"/>
      <c r="T65" s="397"/>
      <c r="U65" s="398"/>
      <c r="V65" s="398"/>
      <c r="W65" s="398"/>
      <c r="X65" s="398"/>
      <c r="Y65" s="398"/>
      <c r="Z65" s="398"/>
      <c r="AA65" s="398"/>
      <c r="AB65" s="398"/>
      <c r="AC65" s="400"/>
      <c r="AD65" s="397"/>
      <c r="AE65" s="398"/>
      <c r="AF65" s="398"/>
      <c r="AG65" s="398"/>
      <c r="AH65" s="398"/>
      <c r="AI65" s="398"/>
      <c r="AJ65" s="398"/>
      <c r="AK65" s="398"/>
      <c r="AL65" s="398"/>
      <c r="AM65" s="400"/>
      <c r="AN65" s="424"/>
      <c r="AO65" s="422"/>
      <c r="AP65" s="422"/>
      <c r="AQ65" s="422"/>
      <c r="AR65" s="422"/>
      <c r="AS65" s="422"/>
      <c r="AT65" s="422"/>
      <c r="AU65" s="422"/>
      <c r="AV65" s="422"/>
      <c r="AW65" s="425"/>
      <c r="AX65" s="416"/>
      <c r="AY65" s="417"/>
      <c r="AZ65" s="417"/>
      <c r="BA65" s="417"/>
      <c r="BB65" s="417"/>
      <c r="BC65" s="417"/>
      <c r="BD65" s="417"/>
      <c r="BE65" s="417"/>
      <c r="BF65" s="417"/>
      <c r="BG65" s="418"/>
      <c r="BH65" s="40"/>
      <c r="BI65" s="454"/>
      <c r="BJ65" s="455"/>
      <c r="BK65" s="455"/>
      <c r="BL65" s="455"/>
      <c r="BM65" s="455"/>
      <c r="BN65" s="456"/>
      <c r="BO65" s="40"/>
      <c r="BP65" s="40"/>
      <c r="BQ65" s="40"/>
      <c r="BR65" s="40"/>
      <c r="BS65" s="40"/>
      <c r="BT65" s="40"/>
      <c r="BU65" s="40"/>
      <c r="BV65" s="40"/>
      <c r="BW65" s="40"/>
      <c r="BX65" s="40"/>
      <c r="BY65" s="40"/>
      <c r="BZ65" s="40"/>
      <c r="CA65" s="40"/>
      <c r="CB65" s="40"/>
      <c r="CC65" s="40"/>
      <c r="CD65" s="40"/>
      <c r="CE65" s="40"/>
      <c r="CF65" s="40"/>
      <c r="CG65" s="40"/>
      <c r="CH65" s="40"/>
      <c r="CI65" s="40"/>
      <c r="CJ65" s="40"/>
      <c r="CK65" s="40"/>
      <c r="CL65" s="40"/>
      <c r="CM65" s="40"/>
      <c r="CN65" s="40"/>
      <c r="CO65" s="40"/>
      <c r="CP65" s="40"/>
      <c r="CQ65" s="40"/>
      <c r="CR65" s="40"/>
      <c r="CS65" s="40"/>
      <c r="CT65" s="40"/>
      <c r="CU65" s="40"/>
      <c r="CV65" s="40"/>
    </row>
    <row r="66" spans="1:100" ht="15" customHeight="1" x14ac:dyDescent="0.35">
      <c r="A66" s="40"/>
      <c r="B66" s="253"/>
      <c r="C66" s="253"/>
      <c r="D66" s="254"/>
      <c r="E66" s="403" t="s">
        <v>105</v>
      </c>
      <c r="F66" s="404"/>
      <c r="G66" s="404"/>
      <c r="H66" s="404"/>
      <c r="I66" s="404"/>
      <c r="J66" s="393" t="str">
        <f ca="1">IF(AND('Riesgos Corrup'!$K$7="Baja",'Riesgos Corrup'!$O$7="Mayor"),CONCATENATE("R",'Riesgos Corrup'!$A$7),"")</f>
        <v/>
      </c>
      <c r="K66" s="394"/>
      <c r="L66" s="394" t="e">
        <f>IF(AND('Riesgos Corrup'!#REF!="Baja",'Riesgos Corrup'!#REF!="Mayor"),CONCATENATE("R",'Riesgos Corrup'!#REF!),"")</f>
        <v>#REF!</v>
      </c>
      <c r="M66" s="394"/>
      <c r="N66" s="394" t="e">
        <f>IF(AND('Riesgos Corrup'!#REF!="Baja",'Riesgos Corrup'!#REF!="Mayor"),CONCATENATE("R",'Riesgos Corrup'!#REF!),"")</f>
        <v>#REF!</v>
      </c>
      <c r="O66" s="394"/>
      <c r="P66" s="394" t="str">
        <f ca="1">IF(AND('Riesgos Corrup'!$K$10="Baja",'Riesgos Corrup'!$O$10="Mayor"),CONCATENATE("R",'Riesgos Corrup'!$A$10),"")</f>
        <v/>
      </c>
      <c r="Q66" s="394"/>
      <c r="R66" s="394" t="e">
        <f>IF(AND('Riesgos Corrup'!#REF!="Baja",'Riesgos Corrup'!#REF!="Mayor"),CONCATENATE("R",'Riesgos Corrup'!#REF!),"")</f>
        <v>#REF!</v>
      </c>
      <c r="S66" s="431"/>
      <c r="T66" s="411" t="str">
        <f ca="1">IF(AND('Riesgos Corrup'!$K$7="Baja",'Riesgos Corrup'!$O$7="Mayor"),CONCATENATE("R",'Riesgos Corrup'!$A$7),"")</f>
        <v/>
      </c>
      <c r="U66" s="401"/>
      <c r="V66" s="401" t="e">
        <f>IF(AND('Riesgos Corrup'!#REF!="Baja",'Riesgos Corrup'!#REF!="Mayor"),CONCATENATE("R",'Riesgos Corrup'!#REF!),"")</f>
        <v>#REF!</v>
      </c>
      <c r="W66" s="401"/>
      <c r="X66" s="401" t="e">
        <f>IF(AND('Riesgos Corrup'!#REF!="Baja",'Riesgos Corrup'!#REF!="Mayor"),CONCATENATE("R",'Riesgos Corrup'!#REF!),"")</f>
        <v>#REF!</v>
      </c>
      <c r="Y66" s="401"/>
      <c r="Z66" s="401" t="str">
        <f ca="1">IF(AND('Riesgos Corrup'!$K$10="Baja",'Riesgos Corrup'!$O$10="Mayor"),CONCATENATE("R",'Riesgos Corrup'!$A$10),"")</f>
        <v/>
      </c>
      <c r="AA66" s="401"/>
      <c r="AB66" s="401" t="e">
        <f>IF(AND('Riesgos Corrup'!#REF!="Baja",'Riesgos Corrup'!#REF!="Mayor"),CONCATENATE("R",'Riesgos Corrup'!#REF!),"")</f>
        <v>#REF!</v>
      </c>
      <c r="AC66" s="412"/>
      <c r="AD66" s="411" t="str">
        <f ca="1">IF(AND('Riesgos Corrup'!$K$7="Baja",'Riesgos Corrup'!$O$7="Mayor"),CONCATENATE("R",'Riesgos Corrup'!$A$7),"")</f>
        <v/>
      </c>
      <c r="AE66" s="401"/>
      <c r="AF66" s="401" t="e">
        <f>IF(AND('Riesgos Corrup'!#REF!="Baja",'Riesgos Corrup'!#REF!="Mayor"),CONCATENATE("R",'Riesgos Corrup'!#REF!),"")</f>
        <v>#REF!</v>
      </c>
      <c r="AG66" s="401"/>
      <c r="AH66" s="401" t="e">
        <f>IF(AND('Riesgos Corrup'!#REF!="Baja",'Riesgos Corrup'!#REF!="Mayor"),CONCATENATE("R",'Riesgos Corrup'!#REF!),"")</f>
        <v>#REF!</v>
      </c>
      <c r="AI66" s="401"/>
      <c r="AJ66" s="401" t="str">
        <f ca="1">IF(AND('Riesgos Corrup'!$K$10="Baja",'Riesgos Corrup'!$O$10="Mayor"),CONCATENATE("R",'Riesgos Corrup'!$A$10),"")</f>
        <v/>
      </c>
      <c r="AK66" s="401"/>
      <c r="AL66" s="401" t="e">
        <f>IF(AND('Riesgos Corrup'!#REF!="Baja",'Riesgos Corrup'!#REF!="Mayor"),CONCATENATE("R",'Riesgos Corrup'!#REF!),"")</f>
        <v>#REF!</v>
      </c>
      <c r="AM66" s="412"/>
      <c r="AN66" s="409" t="str">
        <f ca="1">IF(AND('Riesgos Corrup'!$K$7="Baja",'Riesgos Corrup'!$O$7="Mayor"),CONCATENATE("R",'Riesgos Corrup'!$A$7),"")</f>
        <v/>
      </c>
      <c r="AO66" s="410"/>
      <c r="AP66" s="410" t="e">
        <f>IF(AND('Riesgos Corrup'!#REF!="Baja",'Riesgos Corrup'!#REF!="Mayor"),CONCATENATE("R",'Riesgos Corrup'!#REF!),"")</f>
        <v>#REF!</v>
      </c>
      <c r="AQ66" s="410"/>
      <c r="AR66" s="410" t="e">
        <f>IF(AND('Riesgos Corrup'!#REF!="Baja",'Riesgos Corrup'!#REF!="Mayor"),CONCATENATE("R",'Riesgos Corrup'!#REF!),"")</f>
        <v>#REF!</v>
      </c>
      <c r="AS66" s="410"/>
      <c r="AT66" s="410" t="str">
        <f ca="1">IF(AND('Riesgos Corrup'!$K$10="Baja",'Riesgos Corrup'!$O$10="Mayor"),CONCATENATE("R",'Riesgos Corrup'!$A$10),"")</f>
        <v/>
      </c>
      <c r="AU66" s="410"/>
      <c r="AV66" s="410" t="e">
        <f>IF(AND('Riesgos Corrup'!#REF!="Baja",'Riesgos Corrup'!#REF!="Mayor"),CONCATENATE("R",'Riesgos Corrup'!#REF!),"")</f>
        <v>#REF!</v>
      </c>
      <c r="AW66" s="426"/>
      <c r="AX66" s="419" t="str">
        <f ca="1">IF(AND('Riesgos Corrup'!$K$7="Baja",'Riesgos Corrup'!$O$7="Catastrófico"),CONCATENATE("R",'Riesgos Corrup'!$A$7),"")</f>
        <v/>
      </c>
      <c r="AY66" s="420"/>
      <c r="AZ66" s="420" t="e">
        <f>IF(AND('Riesgos Corrup'!#REF!="Baja",'Riesgos Corrup'!#REF!="Catastrófico"),CONCATENATE("R",'Riesgos Corrup'!#REF!),"")</f>
        <v>#REF!</v>
      </c>
      <c r="BA66" s="420"/>
      <c r="BB66" s="420" t="e">
        <f>IF(AND('Riesgos Corrup'!#REF!="Baja",'Riesgos Corrup'!#REF!="Catastrófico"),CONCATENATE("R",'Riesgos Corrup'!#REF!),"")</f>
        <v>#REF!</v>
      </c>
      <c r="BC66" s="420"/>
      <c r="BD66" s="420" t="str">
        <f ca="1">IF(AND('Riesgos Corrup'!$K$10="Baja",'Riesgos Corrup'!$O$10="Catastrófico"),CONCATENATE("R",'Riesgos Corrup'!$A$10),"")</f>
        <v/>
      </c>
      <c r="BE66" s="420"/>
      <c r="BF66" s="420" t="e">
        <f>IF(AND('Riesgos Corrup'!#REF!="Baja",'Riesgos Corrup'!#REF!="Catastrófico"),CONCATENATE("R",'Riesgos Corrup'!#REF!),"")</f>
        <v>#REF!</v>
      </c>
      <c r="BG66" s="421"/>
      <c r="BH66" s="40"/>
      <c r="BI66" s="454"/>
      <c r="BJ66" s="455"/>
      <c r="BK66" s="455"/>
      <c r="BL66" s="455"/>
      <c r="BM66" s="455"/>
      <c r="BN66" s="456"/>
      <c r="BO66" s="40"/>
      <c r="BP66" s="40"/>
      <c r="BQ66" s="40"/>
      <c r="BR66" s="40"/>
      <c r="BS66" s="40"/>
      <c r="BT66" s="40"/>
      <c r="BU66" s="40"/>
      <c r="BV66" s="40"/>
      <c r="BW66" s="40"/>
      <c r="BX66" s="40"/>
      <c r="BY66" s="40"/>
      <c r="BZ66" s="40"/>
      <c r="CA66" s="40"/>
      <c r="CB66" s="40"/>
      <c r="CC66" s="40"/>
      <c r="CD66" s="40"/>
      <c r="CE66" s="40"/>
      <c r="CF66" s="40"/>
      <c r="CG66" s="40"/>
      <c r="CH66" s="40"/>
      <c r="CI66" s="40"/>
      <c r="CJ66" s="40"/>
      <c r="CK66" s="40"/>
      <c r="CL66" s="40"/>
      <c r="CM66" s="40"/>
      <c r="CN66" s="40"/>
      <c r="CO66" s="40"/>
      <c r="CP66" s="40"/>
      <c r="CQ66" s="40"/>
      <c r="CR66" s="40"/>
      <c r="CS66" s="40"/>
      <c r="CT66" s="40"/>
      <c r="CU66" s="40"/>
      <c r="CV66" s="40"/>
    </row>
    <row r="67" spans="1:100" ht="15" customHeight="1" x14ac:dyDescent="0.35">
      <c r="A67" s="40"/>
      <c r="B67" s="253"/>
      <c r="C67" s="253"/>
      <c r="D67" s="254"/>
      <c r="E67" s="405"/>
      <c r="F67" s="406"/>
      <c r="G67" s="406"/>
      <c r="H67" s="406"/>
      <c r="I67" s="406"/>
      <c r="J67" s="389"/>
      <c r="K67" s="390"/>
      <c r="L67" s="390"/>
      <c r="M67" s="390"/>
      <c r="N67" s="390"/>
      <c r="O67" s="390"/>
      <c r="P67" s="390"/>
      <c r="Q67" s="390"/>
      <c r="R67" s="390"/>
      <c r="S67" s="432"/>
      <c r="T67" s="395"/>
      <c r="U67" s="396"/>
      <c r="V67" s="396"/>
      <c r="W67" s="396"/>
      <c r="X67" s="396"/>
      <c r="Y67" s="396"/>
      <c r="Z67" s="396"/>
      <c r="AA67" s="396"/>
      <c r="AB67" s="396"/>
      <c r="AC67" s="399"/>
      <c r="AD67" s="395"/>
      <c r="AE67" s="396"/>
      <c r="AF67" s="396"/>
      <c r="AG67" s="396"/>
      <c r="AH67" s="396"/>
      <c r="AI67" s="396"/>
      <c r="AJ67" s="396"/>
      <c r="AK67" s="396"/>
      <c r="AL67" s="396"/>
      <c r="AM67" s="399"/>
      <c r="AN67" s="387"/>
      <c r="AO67" s="388"/>
      <c r="AP67" s="388"/>
      <c r="AQ67" s="388"/>
      <c r="AR67" s="388"/>
      <c r="AS67" s="388"/>
      <c r="AT67" s="388"/>
      <c r="AU67" s="388"/>
      <c r="AV67" s="388"/>
      <c r="AW67" s="423"/>
      <c r="AX67" s="415"/>
      <c r="AY67" s="413"/>
      <c r="AZ67" s="413"/>
      <c r="BA67" s="413"/>
      <c r="BB67" s="413"/>
      <c r="BC67" s="413"/>
      <c r="BD67" s="413"/>
      <c r="BE67" s="413"/>
      <c r="BF67" s="413"/>
      <c r="BG67" s="414"/>
      <c r="BH67" s="40"/>
      <c r="BI67" s="454"/>
      <c r="BJ67" s="455"/>
      <c r="BK67" s="455"/>
      <c r="BL67" s="455"/>
      <c r="BM67" s="455"/>
      <c r="BN67" s="456"/>
      <c r="BO67" s="40"/>
      <c r="BP67" s="40"/>
      <c r="BQ67" s="40"/>
      <c r="BR67" s="40"/>
      <c r="BS67" s="40"/>
      <c r="BT67" s="40"/>
      <c r="BU67" s="40"/>
      <c r="BV67" s="40"/>
      <c r="BW67" s="40"/>
      <c r="BX67" s="40"/>
      <c r="BY67" s="40"/>
      <c r="BZ67" s="40"/>
      <c r="CA67" s="40"/>
      <c r="CB67" s="40"/>
      <c r="CC67" s="40"/>
      <c r="CD67" s="40"/>
      <c r="CE67" s="40"/>
      <c r="CF67" s="40"/>
      <c r="CG67" s="40"/>
      <c r="CH67" s="40"/>
      <c r="CI67" s="40"/>
      <c r="CJ67" s="40"/>
      <c r="CK67" s="40"/>
      <c r="CL67" s="40"/>
      <c r="CM67" s="40"/>
      <c r="CN67" s="40"/>
      <c r="CO67" s="40"/>
      <c r="CP67" s="40"/>
      <c r="CQ67" s="40"/>
      <c r="CR67" s="40"/>
      <c r="CS67" s="40"/>
      <c r="CT67" s="40"/>
      <c r="CU67" s="40"/>
      <c r="CV67" s="40"/>
    </row>
    <row r="68" spans="1:100" ht="15" customHeight="1" x14ac:dyDescent="0.35">
      <c r="A68" s="40"/>
      <c r="B68" s="253"/>
      <c r="C68" s="253"/>
      <c r="D68" s="254"/>
      <c r="E68" s="405"/>
      <c r="F68" s="406"/>
      <c r="G68" s="406"/>
      <c r="H68" s="406"/>
      <c r="I68" s="406"/>
      <c r="J68" s="389" t="str">
        <f ca="1">IF(AND('Riesgos Corrup'!$K$13="Baja",'Riesgos Corrup'!$O$13="Mayor"),CONCATENATE("R",'Riesgos Corrup'!$A$13),"")</f>
        <v/>
      </c>
      <c r="K68" s="390"/>
      <c r="L68" s="390" t="e">
        <f>IF(AND('Riesgos Corrup'!#REF!="Baja",'Riesgos Corrup'!#REF!="Mayor"),CONCATENATE("R",'Riesgos Corrup'!#REF!),"")</f>
        <v>#REF!</v>
      </c>
      <c r="M68" s="390"/>
      <c r="N68" s="390" t="e">
        <f>IF(AND('Riesgos Corrup'!#REF!="Baja",'Riesgos Corrup'!#REF!="Mayor"),CONCATENATE("R",'Riesgos Corrup'!#REF!),"")</f>
        <v>#REF!</v>
      </c>
      <c r="O68" s="390"/>
      <c r="P68" s="390" t="e">
        <f>IF(AND('Riesgos Corrup'!#REF!="Baja",'Riesgos Corrup'!#REF!="Mayor"),CONCATENATE("R",'Riesgos Corrup'!#REF!),"")</f>
        <v>#REF!</v>
      </c>
      <c r="Q68" s="390"/>
      <c r="R68" s="390" t="str">
        <f ca="1">IF(AND('Riesgos Corrup'!$K$16="Baja",'Riesgos Corrup'!$O$16="Mayor"),CONCATENATE("R",'Riesgos Corrup'!$A$16),"")</f>
        <v/>
      </c>
      <c r="S68" s="432"/>
      <c r="T68" s="395" t="str">
        <f ca="1">IF(AND('Riesgos Corrup'!$K$13="Baja",'Riesgos Corrup'!$O$13="Mayor"),CONCATENATE("R",'Riesgos Corrup'!$A$13),"")</f>
        <v/>
      </c>
      <c r="U68" s="396"/>
      <c r="V68" s="396" t="e">
        <f>IF(AND('Riesgos Corrup'!#REF!="Baja",'Riesgos Corrup'!#REF!="Mayor"),CONCATENATE("R",'Riesgos Corrup'!#REF!),"")</f>
        <v>#REF!</v>
      </c>
      <c r="W68" s="396"/>
      <c r="X68" s="396" t="e">
        <f>IF(AND('Riesgos Corrup'!#REF!="Baja",'Riesgos Corrup'!#REF!="Mayor"),CONCATENATE("R",'Riesgos Corrup'!#REF!),"")</f>
        <v>#REF!</v>
      </c>
      <c r="Y68" s="396"/>
      <c r="Z68" s="396" t="e">
        <f>IF(AND('Riesgos Corrup'!#REF!="Baja",'Riesgos Corrup'!#REF!="Mayor"),CONCATENATE("R",'Riesgos Corrup'!#REF!),"")</f>
        <v>#REF!</v>
      </c>
      <c r="AA68" s="396"/>
      <c r="AB68" s="396" t="str">
        <f ca="1">IF(AND('Riesgos Corrup'!$K$16="Baja",'Riesgos Corrup'!$O$16="Mayor"),CONCATENATE("R",'Riesgos Corrup'!$A$16),"")</f>
        <v/>
      </c>
      <c r="AC68" s="399"/>
      <c r="AD68" s="395" t="str">
        <f ca="1">IF(AND('Riesgos Corrup'!$K$13="Baja",'Riesgos Corrup'!$O$13="Mayor"),CONCATENATE("R",'Riesgos Corrup'!$A$13),"")</f>
        <v/>
      </c>
      <c r="AE68" s="396"/>
      <c r="AF68" s="396" t="e">
        <f>IF(AND('Riesgos Corrup'!#REF!="Baja",'Riesgos Corrup'!#REF!="Mayor"),CONCATENATE("R",'Riesgos Corrup'!#REF!),"")</f>
        <v>#REF!</v>
      </c>
      <c r="AG68" s="396"/>
      <c r="AH68" s="396" t="e">
        <f>IF(AND('Riesgos Corrup'!#REF!="Baja",'Riesgos Corrup'!#REF!="Mayor"),CONCATENATE("R",'Riesgos Corrup'!#REF!),"")</f>
        <v>#REF!</v>
      </c>
      <c r="AI68" s="396"/>
      <c r="AJ68" s="396" t="e">
        <f>IF(AND('Riesgos Corrup'!#REF!="Baja",'Riesgos Corrup'!#REF!="Mayor"),CONCATENATE("R",'Riesgos Corrup'!#REF!),"")</f>
        <v>#REF!</v>
      </c>
      <c r="AK68" s="396"/>
      <c r="AL68" s="396" t="str">
        <f ca="1">IF(AND('Riesgos Corrup'!$K$16="Baja",'Riesgos Corrup'!$O$16="Mayor"),CONCATENATE("R",'Riesgos Corrup'!$A$16),"")</f>
        <v/>
      </c>
      <c r="AM68" s="399"/>
      <c r="AN68" s="387" t="str">
        <f ca="1">IF(AND('Riesgos Corrup'!$K$13="Baja",'Riesgos Corrup'!$O$13="Mayor"),CONCATENATE("R",'Riesgos Corrup'!$A$13),"")</f>
        <v/>
      </c>
      <c r="AO68" s="388"/>
      <c r="AP68" s="388" t="e">
        <f>IF(AND('Riesgos Corrup'!#REF!="Baja",'Riesgos Corrup'!#REF!="Mayor"),CONCATENATE("R",'Riesgos Corrup'!#REF!),"")</f>
        <v>#REF!</v>
      </c>
      <c r="AQ68" s="388"/>
      <c r="AR68" s="388" t="e">
        <f>IF(AND('Riesgos Corrup'!#REF!="Baja",'Riesgos Corrup'!#REF!="Mayor"),CONCATENATE("R",'Riesgos Corrup'!#REF!),"")</f>
        <v>#REF!</v>
      </c>
      <c r="AS68" s="388"/>
      <c r="AT68" s="388" t="e">
        <f>IF(AND('Riesgos Corrup'!#REF!="Baja",'Riesgos Corrup'!#REF!="Mayor"),CONCATENATE("R",'Riesgos Corrup'!#REF!),"")</f>
        <v>#REF!</v>
      </c>
      <c r="AU68" s="388"/>
      <c r="AV68" s="388" t="str">
        <f ca="1">IF(AND('Riesgos Corrup'!$K$16="Baja",'Riesgos Corrup'!$O$16="Mayor"),CONCATENATE("R",'Riesgos Corrup'!$A$16),"")</f>
        <v/>
      </c>
      <c r="AW68" s="423"/>
      <c r="AX68" s="415" t="str">
        <f ca="1">IF(AND('Riesgos Corrup'!$K$13="Baja",'Riesgos Corrup'!$O$13="Catastrófico"),CONCATENATE("R",'Riesgos Corrup'!$A$13),"")</f>
        <v/>
      </c>
      <c r="AY68" s="413"/>
      <c r="AZ68" s="413" t="e">
        <f>IF(AND('Riesgos Corrup'!#REF!="Baja",'Riesgos Corrup'!#REF!="Catastrófico"),CONCATENATE("R",'Riesgos Corrup'!#REF!),"")</f>
        <v>#REF!</v>
      </c>
      <c r="BA68" s="413"/>
      <c r="BB68" s="413" t="e">
        <f>IF(AND('Riesgos Corrup'!#REF!="Baja",'Riesgos Corrup'!#REF!="Catastrófico"),CONCATENATE("R",'Riesgos Corrup'!#REF!),"")</f>
        <v>#REF!</v>
      </c>
      <c r="BC68" s="413"/>
      <c r="BD68" s="413" t="e">
        <f>IF(AND('Riesgos Corrup'!#REF!="Baja",'Riesgos Corrup'!#REF!="Catastrófico"),CONCATENATE("R",'Riesgos Corrup'!#REF!),"")</f>
        <v>#REF!</v>
      </c>
      <c r="BE68" s="413"/>
      <c r="BF68" s="413" t="str">
        <f ca="1">IF(AND('Riesgos Corrup'!$K$16="Baja",'Riesgos Corrup'!$O$16="Catastrófico"),CONCATENATE("R",'Riesgos Corrup'!$A$16),"")</f>
        <v/>
      </c>
      <c r="BG68" s="414"/>
      <c r="BH68" s="40"/>
      <c r="BI68" s="454"/>
      <c r="BJ68" s="455"/>
      <c r="BK68" s="455"/>
      <c r="BL68" s="455"/>
      <c r="BM68" s="455"/>
      <c r="BN68" s="456"/>
      <c r="BO68" s="40"/>
      <c r="BP68" s="40"/>
      <c r="BQ68" s="40"/>
      <c r="BR68" s="40"/>
      <c r="BS68" s="40"/>
      <c r="BT68" s="40"/>
      <c r="BU68" s="40"/>
      <c r="BV68" s="40"/>
      <c r="BW68" s="40"/>
      <c r="BX68" s="40"/>
      <c r="BY68" s="40"/>
      <c r="BZ68" s="40"/>
      <c r="CA68" s="40"/>
      <c r="CB68" s="40"/>
      <c r="CC68" s="40"/>
      <c r="CD68" s="40"/>
      <c r="CE68" s="40"/>
      <c r="CF68" s="40"/>
      <c r="CG68" s="40"/>
      <c r="CH68" s="40"/>
      <c r="CI68" s="40"/>
      <c r="CJ68" s="40"/>
      <c r="CK68" s="40"/>
      <c r="CL68" s="40"/>
      <c r="CM68" s="40"/>
      <c r="CN68" s="40"/>
      <c r="CO68" s="40"/>
      <c r="CP68" s="40"/>
      <c r="CQ68" s="40"/>
      <c r="CR68" s="40"/>
      <c r="CS68" s="40"/>
      <c r="CT68" s="40"/>
      <c r="CU68" s="40"/>
      <c r="CV68" s="40"/>
    </row>
    <row r="69" spans="1:100" ht="15" customHeight="1" x14ac:dyDescent="0.35">
      <c r="A69" s="40"/>
      <c r="B69" s="253"/>
      <c r="C69" s="253"/>
      <c r="D69" s="254"/>
      <c r="E69" s="405"/>
      <c r="F69" s="406"/>
      <c r="G69" s="406"/>
      <c r="H69" s="406"/>
      <c r="I69" s="406"/>
      <c r="J69" s="389"/>
      <c r="K69" s="390"/>
      <c r="L69" s="390"/>
      <c r="M69" s="390"/>
      <c r="N69" s="390"/>
      <c r="O69" s="390"/>
      <c r="P69" s="390"/>
      <c r="Q69" s="390"/>
      <c r="R69" s="390"/>
      <c r="S69" s="432"/>
      <c r="T69" s="395"/>
      <c r="U69" s="396"/>
      <c r="V69" s="396"/>
      <c r="W69" s="396"/>
      <c r="X69" s="396"/>
      <c r="Y69" s="396"/>
      <c r="Z69" s="396"/>
      <c r="AA69" s="396"/>
      <c r="AB69" s="396"/>
      <c r="AC69" s="399"/>
      <c r="AD69" s="395"/>
      <c r="AE69" s="396"/>
      <c r="AF69" s="396"/>
      <c r="AG69" s="396"/>
      <c r="AH69" s="396"/>
      <c r="AI69" s="396"/>
      <c r="AJ69" s="396"/>
      <c r="AK69" s="396"/>
      <c r="AL69" s="396"/>
      <c r="AM69" s="399"/>
      <c r="AN69" s="387"/>
      <c r="AO69" s="388"/>
      <c r="AP69" s="388"/>
      <c r="AQ69" s="388"/>
      <c r="AR69" s="388"/>
      <c r="AS69" s="388"/>
      <c r="AT69" s="388"/>
      <c r="AU69" s="388"/>
      <c r="AV69" s="388"/>
      <c r="AW69" s="423"/>
      <c r="AX69" s="415"/>
      <c r="AY69" s="413"/>
      <c r="AZ69" s="413"/>
      <c r="BA69" s="413"/>
      <c r="BB69" s="413"/>
      <c r="BC69" s="413"/>
      <c r="BD69" s="413"/>
      <c r="BE69" s="413"/>
      <c r="BF69" s="413"/>
      <c r="BG69" s="414"/>
      <c r="BH69" s="40"/>
      <c r="BI69" s="454"/>
      <c r="BJ69" s="455"/>
      <c r="BK69" s="455"/>
      <c r="BL69" s="455"/>
      <c r="BM69" s="455"/>
      <c r="BN69" s="456"/>
      <c r="BO69" s="40"/>
      <c r="BP69" s="40"/>
      <c r="BQ69" s="40"/>
      <c r="BR69" s="40"/>
      <c r="BS69" s="40"/>
      <c r="BT69" s="40"/>
      <c r="BU69" s="40"/>
      <c r="BV69" s="40"/>
      <c r="BW69" s="40"/>
      <c r="BX69" s="40"/>
      <c r="BY69" s="40"/>
      <c r="BZ69" s="40"/>
      <c r="CA69" s="40"/>
      <c r="CB69" s="40"/>
      <c r="CC69" s="40"/>
      <c r="CD69" s="40"/>
      <c r="CE69" s="40"/>
      <c r="CF69" s="40"/>
      <c r="CG69" s="40"/>
      <c r="CH69" s="40"/>
      <c r="CI69" s="40"/>
      <c r="CJ69" s="40"/>
      <c r="CK69" s="40"/>
      <c r="CL69" s="40"/>
      <c r="CM69" s="40"/>
      <c r="CN69" s="40"/>
      <c r="CO69" s="40"/>
      <c r="CP69" s="40"/>
      <c r="CQ69" s="40"/>
      <c r="CR69" s="40"/>
      <c r="CS69" s="40"/>
      <c r="CT69" s="40"/>
      <c r="CU69" s="40"/>
      <c r="CV69" s="40"/>
    </row>
    <row r="70" spans="1:100" ht="15" customHeight="1" x14ac:dyDescent="0.35">
      <c r="A70" s="40"/>
      <c r="B70" s="253"/>
      <c r="C70" s="253"/>
      <c r="D70" s="254"/>
      <c r="E70" s="405"/>
      <c r="F70" s="406"/>
      <c r="G70" s="406"/>
      <c r="H70" s="406"/>
      <c r="I70" s="406"/>
      <c r="J70" s="389" t="e">
        <f>IF(AND('Riesgos Corrup'!#REF!="Baja",'Riesgos Corrup'!#REF!="Mayor"),CONCATENATE("R",'Riesgos Corrup'!#REF!),"")</f>
        <v>#REF!</v>
      </c>
      <c r="K70" s="390"/>
      <c r="L70" s="390" t="e">
        <f>IF(AND('Riesgos Corrup'!#REF!="Baja",'Riesgos Corrup'!#REF!="Mayor"),CONCATENATE("R",'Riesgos Corrup'!#REF!),"")</f>
        <v>#REF!</v>
      </c>
      <c r="M70" s="390"/>
      <c r="N70" s="390" t="e">
        <f>IF(AND('Riesgos Corrup'!#REF!="Baja",'Riesgos Corrup'!#REF!="Mayor"),CONCATENATE("R",'Riesgos Corrup'!#REF!),"")</f>
        <v>#REF!</v>
      </c>
      <c r="O70" s="390"/>
      <c r="P70" s="390" t="str">
        <f ca="1">IF(AND('Riesgos Corrup'!$K$19="Baja",'Riesgos Corrup'!$O$19="Mayor"),CONCATENATE("R",'Riesgos Corrup'!$A$19),"")</f>
        <v/>
      </c>
      <c r="Q70" s="390"/>
      <c r="R70" s="390" t="e">
        <f>IF(AND('Riesgos Corrup'!#REF!="Baja",'Riesgos Corrup'!#REF!="Mayor"),CONCATENATE("R",'Riesgos Corrup'!#REF!),"")</f>
        <v>#REF!</v>
      </c>
      <c r="S70" s="432"/>
      <c r="T70" s="395" t="e">
        <f>IF(AND('Riesgos Corrup'!#REF!="Baja",'Riesgos Corrup'!#REF!="Mayor"),CONCATENATE("R",'Riesgos Corrup'!#REF!),"")</f>
        <v>#REF!</v>
      </c>
      <c r="U70" s="396"/>
      <c r="V70" s="396" t="e">
        <f>IF(AND('Riesgos Corrup'!#REF!="Baja",'Riesgos Corrup'!#REF!="Mayor"),CONCATENATE("R",'Riesgos Corrup'!#REF!),"")</f>
        <v>#REF!</v>
      </c>
      <c r="W70" s="396"/>
      <c r="X70" s="396" t="e">
        <f>IF(AND('Riesgos Corrup'!#REF!="Baja",'Riesgos Corrup'!#REF!="Mayor"),CONCATENATE("R",'Riesgos Corrup'!#REF!),"")</f>
        <v>#REF!</v>
      </c>
      <c r="Y70" s="396"/>
      <c r="Z70" s="396" t="str">
        <f ca="1">IF(AND('Riesgos Corrup'!$K$19="Baja",'Riesgos Corrup'!$O$19="Mayor"),CONCATENATE("R",'Riesgos Corrup'!$A$19),"")</f>
        <v/>
      </c>
      <c r="AA70" s="396"/>
      <c r="AB70" s="396" t="e">
        <f>IF(AND('Riesgos Corrup'!#REF!="Baja",'Riesgos Corrup'!#REF!="Mayor"),CONCATENATE("R",'Riesgos Corrup'!#REF!),"")</f>
        <v>#REF!</v>
      </c>
      <c r="AC70" s="399"/>
      <c r="AD70" s="395" t="e">
        <f>IF(AND('Riesgos Corrup'!#REF!="Baja",'Riesgos Corrup'!#REF!="Mayor"),CONCATENATE("R",'Riesgos Corrup'!#REF!),"")</f>
        <v>#REF!</v>
      </c>
      <c r="AE70" s="396"/>
      <c r="AF70" s="396" t="e">
        <f>IF(AND('Riesgos Corrup'!#REF!="Baja",'Riesgos Corrup'!#REF!="Mayor"),CONCATENATE("R",'Riesgos Corrup'!#REF!),"")</f>
        <v>#REF!</v>
      </c>
      <c r="AG70" s="396"/>
      <c r="AH70" s="396" t="e">
        <f>IF(AND('Riesgos Corrup'!#REF!="Baja",'Riesgos Corrup'!#REF!="Mayor"),CONCATENATE("R",'Riesgos Corrup'!#REF!),"")</f>
        <v>#REF!</v>
      </c>
      <c r="AI70" s="396"/>
      <c r="AJ70" s="396" t="str">
        <f ca="1">IF(AND('Riesgos Corrup'!$K$19="Baja",'Riesgos Corrup'!$O$19="Mayor"),CONCATENATE("R",'Riesgos Corrup'!$A$19),"")</f>
        <v/>
      </c>
      <c r="AK70" s="396"/>
      <c r="AL70" s="396" t="e">
        <f>IF(AND('Riesgos Corrup'!#REF!="Baja",'Riesgos Corrup'!#REF!="Mayor"),CONCATENATE("R",'Riesgos Corrup'!#REF!),"")</f>
        <v>#REF!</v>
      </c>
      <c r="AM70" s="399"/>
      <c r="AN70" s="387" t="e">
        <f>IF(AND('Riesgos Corrup'!#REF!="Baja",'Riesgos Corrup'!#REF!="Mayor"),CONCATENATE("R",'Riesgos Corrup'!#REF!),"")</f>
        <v>#REF!</v>
      </c>
      <c r="AO70" s="388"/>
      <c r="AP70" s="388" t="e">
        <f>IF(AND('Riesgos Corrup'!#REF!="Baja",'Riesgos Corrup'!#REF!="Mayor"),CONCATENATE("R",'Riesgos Corrup'!#REF!),"")</f>
        <v>#REF!</v>
      </c>
      <c r="AQ70" s="388"/>
      <c r="AR70" s="388" t="e">
        <f>IF(AND('Riesgos Corrup'!#REF!="Baja",'Riesgos Corrup'!#REF!="Mayor"),CONCATENATE("R",'Riesgos Corrup'!#REF!),"")</f>
        <v>#REF!</v>
      </c>
      <c r="AS70" s="388"/>
      <c r="AT70" s="388" t="str">
        <f ca="1">IF(AND('Riesgos Corrup'!$K$19="Baja",'Riesgos Corrup'!$O$19="Mayor"),CONCATENATE("R",'Riesgos Corrup'!$A$19),"")</f>
        <v/>
      </c>
      <c r="AU70" s="388"/>
      <c r="AV70" s="388" t="e">
        <f>IF(AND('Riesgos Corrup'!#REF!="Baja",'Riesgos Corrup'!#REF!="Mayor"),CONCATENATE("R",'Riesgos Corrup'!#REF!),"")</f>
        <v>#REF!</v>
      </c>
      <c r="AW70" s="423"/>
      <c r="AX70" s="415" t="e">
        <f>IF(AND('Riesgos Corrup'!#REF!="Baja",'Riesgos Corrup'!#REF!="Catastrófico"),CONCATENATE("R",'Riesgos Corrup'!#REF!),"")</f>
        <v>#REF!</v>
      </c>
      <c r="AY70" s="413"/>
      <c r="AZ70" s="413" t="e">
        <f>IF(AND('Riesgos Corrup'!#REF!="Baja",'Riesgos Corrup'!#REF!="Catastrófico"),CONCATENATE("R",'Riesgos Corrup'!#REF!),"")</f>
        <v>#REF!</v>
      </c>
      <c r="BA70" s="413"/>
      <c r="BB70" s="413" t="e">
        <f>IF(AND('Riesgos Corrup'!#REF!="Baja",'Riesgos Corrup'!#REF!="Catastrófico"),CONCATENATE("R",'Riesgos Corrup'!#REF!),"")</f>
        <v>#REF!</v>
      </c>
      <c r="BC70" s="413"/>
      <c r="BD70" s="413" t="str">
        <f ca="1">IF(AND('Riesgos Corrup'!$K$19="Baja",'Riesgos Corrup'!$O$19="Catastrófico"),CONCATENATE("R",'Riesgos Corrup'!$A$19),"")</f>
        <v/>
      </c>
      <c r="BE70" s="413"/>
      <c r="BF70" s="413" t="e">
        <f>IF(AND('Riesgos Corrup'!#REF!="Baja",'Riesgos Corrup'!#REF!="Catastrófico"),CONCATENATE("R",'Riesgos Corrup'!#REF!),"")</f>
        <v>#REF!</v>
      </c>
      <c r="BG70" s="414"/>
      <c r="BH70" s="40"/>
      <c r="BI70" s="454"/>
      <c r="BJ70" s="455"/>
      <c r="BK70" s="455"/>
      <c r="BL70" s="455"/>
      <c r="BM70" s="455"/>
      <c r="BN70" s="456"/>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row>
    <row r="71" spans="1:100" ht="15" customHeight="1" x14ac:dyDescent="0.35">
      <c r="A71" s="40"/>
      <c r="B71" s="253"/>
      <c r="C71" s="253"/>
      <c r="D71" s="254"/>
      <c r="E71" s="405"/>
      <c r="F71" s="406"/>
      <c r="G71" s="406"/>
      <c r="H71" s="406"/>
      <c r="I71" s="406"/>
      <c r="J71" s="389"/>
      <c r="K71" s="390"/>
      <c r="L71" s="390"/>
      <c r="M71" s="390"/>
      <c r="N71" s="390"/>
      <c r="O71" s="390"/>
      <c r="P71" s="390"/>
      <c r="Q71" s="390"/>
      <c r="R71" s="390"/>
      <c r="S71" s="432"/>
      <c r="T71" s="395"/>
      <c r="U71" s="396"/>
      <c r="V71" s="396"/>
      <c r="W71" s="396"/>
      <c r="X71" s="396"/>
      <c r="Y71" s="396"/>
      <c r="Z71" s="396"/>
      <c r="AA71" s="396"/>
      <c r="AB71" s="396"/>
      <c r="AC71" s="399"/>
      <c r="AD71" s="395"/>
      <c r="AE71" s="396"/>
      <c r="AF71" s="396"/>
      <c r="AG71" s="396"/>
      <c r="AH71" s="396"/>
      <c r="AI71" s="396"/>
      <c r="AJ71" s="396"/>
      <c r="AK71" s="396"/>
      <c r="AL71" s="396"/>
      <c r="AM71" s="399"/>
      <c r="AN71" s="387"/>
      <c r="AO71" s="388"/>
      <c r="AP71" s="388"/>
      <c r="AQ71" s="388"/>
      <c r="AR71" s="388"/>
      <c r="AS71" s="388"/>
      <c r="AT71" s="388"/>
      <c r="AU71" s="388"/>
      <c r="AV71" s="388"/>
      <c r="AW71" s="423"/>
      <c r="AX71" s="415"/>
      <c r="AY71" s="413"/>
      <c r="AZ71" s="413"/>
      <c r="BA71" s="413"/>
      <c r="BB71" s="413"/>
      <c r="BC71" s="413"/>
      <c r="BD71" s="413"/>
      <c r="BE71" s="413"/>
      <c r="BF71" s="413"/>
      <c r="BG71" s="414"/>
      <c r="BH71" s="40"/>
      <c r="BI71" s="454"/>
      <c r="BJ71" s="455"/>
      <c r="BK71" s="455"/>
      <c r="BL71" s="455"/>
      <c r="BM71" s="455"/>
      <c r="BN71" s="456"/>
      <c r="BO71" s="40"/>
      <c r="BP71" s="40"/>
      <c r="BQ71" s="40"/>
      <c r="BR71" s="40"/>
      <c r="BS71" s="40"/>
      <c r="BT71" s="40"/>
      <c r="BU71" s="40"/>
      <c r="BV71" s="40"/>
      <c r="BW71" s="40"/>
      <c r="BX71" s="40"/>
      <c r="BY71" s="40"/>
      <c r="BZ71" s="40"/>
      <c r="CA71" s="40"/>
      <c r="CB71" s="40"/>
      <c r="CC71" s="40"/>
      <c r="CD71" s="40"/>
      <c r="CE71" s="40"/>
      <c r="CF71" s="40"/>
      <c r="CG71" s="40"/>
      <c r="CH71" s="40"/>
      <c r="CI71" s="40"/>
      <c r="CJ71" s="40"/>
      <c r="CK71" s="40"/>
      <c r="CL71" s="40"/>
      <c r="CM71" s="40"/>
      <c r="CN71" s="40"/>
      <c r="CO71" s="40"/>
      <c r="CP71" s="40"/>
      <c r="CQ71" s="40"/>
      <c r="CR71" s="40"/>
      <c r="CS71" s="40"/>
      <c r="CT71" s="40"/>
      <c r="CU71" s="40"/>
      <c r="CV71" s="40"/>
    </row>
    <row r="72" spans="1:100" ht="15" customHeight="1" x14ac:dyDescent="0.35">
      <c r="A72" s="40"/>
      <c r="B72" s="253"/>
      <c r="C72" s="253"/>
      <c r="D72" s="254"/>
      <c r="E72" s="405"/>
      <c r="F72" s="406"/>
      <c r="G72" s="406"/>
      <c r="H72" s="406"/>
      <c r="I72" s="406"/>
      <c r="J72" s="389" t="e">
        <f>IF(AND('Riesgos Corrup'!#REF!="Baja",'Riesgos Corrup'!#REF!="Mayor"),CONCATENATE("R",'Riesgos Corrup'!#REF!),"")</f>
        <v>#REF!</v>
      </c>
      <c r="K72" s="390"/>
      <c r="L72" s="390" t="e">
        <f>IF(AND('Riesgos Corrup'!#REF!="Baja",'Riesgos Corrup'!#REF!="Mayor"),CONCATENATE("R",'Riesgos Corrup'!#REF!),"")</f>
        <v>#REF!</v>
      </c>
      <c r="M72" s="390"/>
      <c r="N72" s="390" t="str">
        <f ca="1">IF(AND('Riesgos Corrup'!$K$22="Baja",'Riesgos Corrup'!$O$22="Mayor"),CONCATENATE("R",'Riesgos Corrup'!$A$22),"")</f>
        <v/>
      </c>
      <c r="O72" s="390"/>
      <c r="P72" s="390" t="e">
        <f>IF(AND('Riesgos Corrup'!#REF!="Baja",'Riesgos Corrup'!#REF!="Mayor"),CONCATENATE("R",'Riesgos Corrup'!#REF!),"")</f>
        <v>#REF!</v>
      </c>
      <c r="Q72" s="390"/>
      <c r="R72" s="390" t="e">
        <f>IF(AND('Riesgos Corrup'!#REF!="Baja",'Riesgos Corrup'!#REF!="Mayor"),CONCATENATE("R",'Riesgos Corrup'!#REF!),"")</f>
        <v>#REF!</v>
      </c>
      <c r="S72" s="432"/>
      <c r="T72" s="395" t="e">
        <f>IF(AND('Riesgos Corrup'!#REF!="Baja",'Riesgos Corrup'!#REF!="Mayor"),CONCATENATE("R",'Riesgos Corrup'!#REF!),"")</f>
        <v>#REF!</v>
      </c>
      <c r="U72" s="396"/>
      <c r="V72" s="396" t="e">
        <f>IF(AND('Riesgos Corrup'!#REF!="Baja",'Riesgos Corrup'!#REF!="Mayor"),CONCATENATE("R",'Riesgos Corrup'!#REF!),"")</f>
        <v>#REF!</v>
      </c>
      <c r="W72" s="396"/>
      <c r="X72" s="396" t="str">
        <f ca="1">IF(AND('Riesgos Corrup'!$K$22="Baja",'Riesgos Corrup'!$O$22="Mayor"),CONCATENATE("R",'Riesgos Corrup'!$A$22),"")</f>
        <v/>
      </c>
      <c r="Y72" s="396"/>
      <c r="Z72" s="396" t="e">
        <f>IF(AND('Riesgos Corrup'!#REF!="Baja",'Riesgos Corrup'!#REF!="Mayor"),CONCATENATE("R",'Riesgos Corrup'!#REF!),"")</f>
        <v>#REF!</v>
      </c>
      <c r="AA72" s="396"/>
      <c r="AB72" s="396" t="e">
        <f>IF(AND('Riesgos Corrup'!#REF!="Baja",'Riesgos Corrup'!#REF!="Mayor"),CONCATENATE("R",'Riesgos Corrup'!#REF!),"")</f>
        <v>#REF!</v>
      </c>
      <c r="AC72" s="399"/>
      <c r="AD72" s="395" t="e">
        <f>IF(AND('Riesgos Corrup'!#REF!="Baja",'Riesgos Corrup'!#REF!="Mayor"),CONCATENATE("R",'Riesgos Corrup'!#REF!),"")</f>
        <v>#REF!</v>
      </c>
      <c r="AE72" s="396"/>
      <c r="AF72" s="396" t="e">
        <f>IF(AND('Riesgos Corrup'!#REF!="Baja",'Riesgos Corrup'!#REF!="Mayor"),CONCATENATE("R",'Riesgos Corrup'!#REF!),"")</f>
        <v>#REF!</v>
      </c>
      <c r="AG72" s="396"/>
      <c r="AH72" s="396" t="str">
        <f ca="1">IF(AND('Riesgos Corrup'!$K$22="Baja",'Riesgos Corrup'!$O$22="Mayor"),CONCATENATE("R",'Riesgos Corrup'!$A$22),"")</f>
        <v/>
      </c>
      <c r="AI72" s="396"/>
      <c r="AJ72" s="396" t="e">
        <f>IF(AND('Riesgos Corrup'!#REF!="Baja",'Riesgos Corrup'!#REF!="Mayor"),CONCATENATE("R",'Riesgos Corrup'!#REF!),"")</f>
        <v>#REF!</v>
      </c>
      <c r="AK72" s="396"/>
      <c r="AL72" s="396" t="e">
        <f>IF(AND('Riesgos Corrup'!#REF!="Baja",'Riesgos Corrup'!#REF!="Mayor"),CONCATENATE("R",'Riesgos Corrup'!#REF!),"")</f>
        <v>#REF!</v>
      </c>
      <c r="AM72" s="399"/>
      <c r="AN72" s="387" t="e">
        <f>IF(AND('Riesgos Corrup'!#REF!="Baja",'Riesgos Corrup'!#REF!="Mayor"),CONCATENATE("R",'Riesgos Corrup'!#REF!),"")</f>
        <v>#REF!</v>
      </c>
      <c r="AO72" s="388"/>
      <c r="AP72" s="388" t="e">
        <f>IF(AND('Riesgos Corrup'!#REF!="Baja",'Riesgos Corrup'!#REF!="Mayor"),CONCATENATE("R",'Riesgos Corrup'!#REF!),"")</f>
        <v>#REF!</v>
      </c>
      <c r="AQ72" s="388"/>
      <c r="AR72" s="388" t="str">
        <f ca="1">IF(AND('Riesgos Corrup'!$K$22="Baja",'Riesgos Corrup'!$O$22="Mayor"),CONCATENATE("R",'Riesgos Corrup'!$A$22),"")</f>
        <v/>
      </c>
      <c r="AS72" s="388"/>
      <c r="AT72" s="388" t="e">
        <f>IF(AND('Riesgos Corrup'!#REF!="Baja",'Riesgos Corrup'!#REF!="Mayor"),CONCATENATE("R",'Riesgos Corrup'!#REF!),"")</f>
        <v>#REF!</v>
      </c>
      <c r="AU72" s="388"/>
      <c r="AV72" s="388" t="e">
        <f>IF(AND('Riesgos Corrup'!#REF!="Baja",'Riesgos Corrup'!#REF!="Mayor"),CONCATENATE("R",'Riesgos Corrup'!#REF!),"")</f>
        <v>#REF!</v>
      </c>
      <c r="AW72" s="423"/>
      <c r="AX72" s="415" t="e">
        <f>IF(AND('Riesgos Corrup'!#REF!="Baja",'Riesgos Corrup'!#REF!="Catastrófico"),CONCATENATE("R",'Riesgos Corrup'!#REF!),"")</f>
        <v>#REF!</v>
      </c>
      <c r="AY72" s="413"/>
      <c r="AZ72" s="413" t="e">
        <f>IF(AND('Riesgos Corrup'!#REF!="Baja",'Riesgos Corrup'!#REF!="Catastrófico"),CONCATENATE("R",'Riesgos Corrup'!#REF!),"")</f>
        <v>#REF!</v>
      </c>
      <c r="BA72" s="413"/>
      <c r="BB72" s="413" t="str">
        <f ca="1">IF(AND('Riesgos Corrup'!$K$22="Baja",'Riesgos Corrup'!$O$22="Catastrófico"),CONCATENATE("R",'Riesgos Corrup'!$A$22),"")</f>
        <v/>
      </c>
      <c r="BC72" s="413"/>
      <c r="BD72" s="413" t="e">
        <f>IF(AND('Riesgos Corrup'!#REF!="Baja",'Riesgos Corrup'!#REF!="Catastrófico"),CONCATENATE("R",'Riesgos Corrup'!#REF!),"")</f>
        <v>#REF!</v>
      </c>
      <c r="BE72" s="413"/>
      <c r="BF72" s="413" t="e">
        <f>IF(AND('Riesgos Corrup'!#REF!="Baja",'Riesgos Corrup'!#REF!="Catastrófico"),CONCATENATE("R",'Riesgos Corrup'!#REF!),"")</f>
        <v>#REF!</v>
      </c>
      <c r="BG72" s="414"/>
      <c r="BH72" s="40"/>
      <c r="BI72" s="454"/>
      <c r="BJ72" s="455"/>
      <c r="BK72" s="455"/>
      <c r="BL72" s="455"/>
      <c r="BM72" s="455"/>
      <c r="BN72" s="456"/>
      <c r="BO72" s="40"/>
      <c r="BP72" s="40"/>
      <c r="BQ72" s="40"/>
      <c r="BR72" s="40"/>
      <c r="BS72" s="40"/>
      <c r="BT72" s="40"/>
      <c r="BU72" s="40"/>
      <c r="BV72" s="40"/>
      <c r="BW72" s="40"/>
      <c r="BX72" s="40"/>
      <c r="BY72" s="40"/>
      <c r="BZ72" s="40"/>
      <c r="CA72" s="40"/>
      <c r="CB72" s="40"/>
      <c r="CC72" s="40"/>
      <c r="CD72" s="40"/>
      <c r="CE72" s="40"/>
      <c r="CF72" s="40"/>
      <c r="CG72" s="40"/>
      <c r="CH72" s="40"/>
      <c r="CI72" s="40"/>
      <c r="CJ72" s="40"/>
      <c r="CK72" s="40"/>
      <c r="CL72" s="40"/>
      <c r="CM72" s="40"/>
      <c r="CN72" s="40"/>
      <c r="CO72" s="40"/>
      <c r="CP72" s="40"/>
      <c r="CQ72" s="40"/>
      <c r="CR72" s="40"/>
      <c r="CS72" s="40"/>
      <c r="CT72" s="40"/>
      <c r="CU72" s="40"/>
      <c r="CV72" s="40"/>
    </row>
    <row r="73" spans="1:100" ht="15" customHeight="1" thickBot="1" x14ac:dyDescent="0.4">
      <c r="A73" s="40"/>
      <c r="B73" s="253"/>
      <c r="C73" s="253"/>
      <c r="D73" s="254"/>
      <c r="E73" s="405"/>
      <c r="F73" s="406"/>
      <c r="G73" s="406"/>
      <c r="H73" s="406"/>
      <c r="I73" s="406"/>
      <c r="J73" s="389"/>
      <c r="K73" s="390"/>
      <c r="L73" s="390"/>
      <c r="M73" s="390"/>
      <c r="N73" s="390"/>
      <c r="O73" s="390"/>
      <c r="P73" s="390"/>
      <c r="Q73" s="390"/>
      <c r="R73" s="390"/>
      <c r="S73" s="432"/>
      <c r="T73" s="395"/>
      <c r="U73" s="396"/>
      <c r="V73" s="396"/>
      <c r="W73" s="396"/>
      <c r="X73" s="396"/>
      <c r="Y73" s="396"/>
      <c r="Z73" s="396"/>
      <c r="AA73" s="396"/>
      <c r="AB73" s="396"/>
      <c r="AC73" s="399"/>
      <c r="AD73" s="395"/>
      <c r="AE73" s="396"/>
      <c r="AF73" s="396"/>
      <c r="AG73" s="396"/>
      <c r="AH73" s="396"/>
      <c r="AI73" s="396"/>
      <c r="AJ73" s="396"/>
      <c r="AK73" s="396"/>
      <c r="AL73" s="396"/>
      <c r="AM73" s="399"/>
      <c r="AN73" s="387"/>
      <c r="AO73" s="388"/>
      <c r="AP73" s="388"/>
      <c r="AQ73" s="388"/>
      <c r="AR73" s="388"/>
      <c r="AS73" s="388"/>
      <c r="AT73" s="388"/>
      <c r="AU73" s="388"/>
      <c r="AV73" s="388"/>
      <c r="AW73" s="423"/>
      <c r="AX73" s="415"/>
      <c r="AY73" s="413"/>
      <c r="AZ73" s="413"/>
      <c r="BA73" s="413"/>
      <c r="BB73" s="413"/>
      <c r="BC73" s="413"/>
      <c r="BD73" s="413"/>
      <c r="BE73" s="413"/>
      <c r="BF73" s="413"/>
      <c r="BG73" s="414"/>
      <c r="BH73" s="40"/>
      <c r="BI73" s="457"/>
      <c r="BJ73" s="458"/>
      <c r="BK73" s="458"/>
      <c r="BL73" s="458"/>
      <c r="BM73" s="458"/>
      <c r="BN73" s="459"/>
      <c r="BO73" s="40"/>
      <c r="BP73" s="40"/>
      <c r="BQ73" s="40"/>
      <c r="BR73" s="40"/>
      <c r="BS73" s="40"/>
      <c r="BT73" s="40"/>
      <c r="BU73" s="40"/>
      <c r="BV73" s="40"/>
      <c r="BW73" s="40"/>
      <c r="BX73" s="40"/>
      <c r="BY73" s="40"/>
      <c r="BZ73" s="40"/>
      <c r="CA73" s="40"/>
      <c r="CB73" s="40"/>
      <c r="CC73" s="40"/>
      <c r="CD73" s="40"/>
      <c r="CE73" s="40"/>
      <c r="CF73" s="40"/>
      <c r="CG73" s="40"/>
      <c r="CH73" s="40"/>
      <c r="CI73" s="40"/>
      <c r="CJ73" s="40"/>
      <c r="CK73" s="40"/>
      <c r="CL73" s="40"/>
      <c r="CM73" s="40"/>
      <c r="CN73" s="40"/>
      <c r="CO73" s="40"/>
      <c r="CP73" s="40"/>
      <c r="CQ73" s="40"/>
      <c r="CR73" s="40"/>
      <c r="CS73" s="40"/>
      <c r="CT73" s="40"/>
      <c r="CU73" s="40"/>
      <c r="CV73" s="40"/>
    </row>
    <row r="74" spans="1:100" ht="15" customHeight="1" x14ac:dyDescent="0.35">
      <c r="A74" s="40"/>
      <c r="B74" s="253"/>
      <c r="C74" s="253"/>
      <c r="D74" s="254"/>
      <c r="E74" s="405"/>
      <c r="F74" s="406"/>
      <c r="G74" s="406"/>
      <c r="H74" s="406"/>
      <c r="I74" s="406"/>
      <c r="J74" s="389" t="str">
        <f ca="1">IF(AND('Riesgos Corrup'!$K$25="Baja",'Riesgos Corrup'!$O$25="Mayor"),CONCATENATE("R",'Riesgos Corrup'!$A$25),"")</f>
        <v/>
      </c>
      <c r="K74" s="390"/>
      <c r="L74" s="390" t="str">
        <f ca="1">IF(AND('Riesgos Corrup'!$K$28="Baja",'Riesgos Corrup'!$O$28="Mayor"),CONCATENATE("R",'Riesgos Corrup'!$A$28),"")</f>
        <v/>
      </c>
      <c r="M74" s="390"/>
      <c r="N74" s="390" t="e">
        <f>IF(AND('Riesgos Corrup'!#REF!="Baja",'Riesgos Corrup'!#REF!="Mayor"),CONCATENATE("R",'Riesgos Corrup'!#REF!),"")</f>
        <v>#REF!</v>
      </c>
      <c r="O74" s="390"/>
      <c r="P74" s="390" t="e">
        <f>IF(AND('Riesgos Corrup'!#REF!="Baja",'Riesgos Corrup'!#REF!="Mayor"),CONCATENATE("R",'Riesgos Corrup'!#REF!),"")</f>
        <v>#REF!</v>
      </c>
      <c r="Q74" s="390"/>
      <c r="R74" s="390" t="str">
        <f ca="1">IF(AND('Riesgos Corrup'!$K$31="Baja",'Riesgos Corrup'!$O$31="Mayor"),CONCATENATE("R",'Riesgos Corrup'!$A$31),"")</f>
        <v/>
      </c>
      <c r="S74" s="432"/>
      <c r="T74" s="395" t="str">
        <f ca="1">IF(AND('Riesgos Corrup'!$K$25="Baja",'Riesgos Corrup'!$O$25="Mayor"),CONCATENATE("R",'Riesgos Corrup'!$A$25),"")</f>
        <v/>
      </c>
      <c r="U74" s="396"/>
      <c r="V74" s="396" t="str">
        <f ca="1">IF(AND('Riesgos Corrup'!$K$28="Baja",'Riesgos Corrup'!$O$28="Mayor"),CONCATENATE("R",'Riesgos Corrup'!$A$28),"")</f>
        <v/>
      </c>
      <c r="W74" s="396"/>
      <c r="X74" s="396" t="e">
        <f>IF(AND('Riesgos Corrup'!#REF!="Baja",'Riesgos Corrup'!#REF!="Mayor"),CONCATENATE("R",'Riesgos Corrup'!#REF!),"")</f>
        <v>#REF!</v>
      </c>
      <c r="Y74" s="396"/>
      <c r="Z74" s="396" t="e">
        <f>IF(AND('Riesgos Corrup'!#REF!="Baja",'Riesgos Corrup'!#REF!="Mayor"),CONCATENATE("R",'Riesgos Corrup'!#REF!),"")</f>
        <v>#REF!</v>
      </c>
      <c r="AA74" s="396"/>
      <c r="AB74" s="396" t="str">
        <f ca="1">IF(AND('Riesgos Corrup'!$K$31="Baja",'Riesgos Corrup'!$O$31="Mayor"),CONCATENATE("R",'Riesgos Corrup'!$A$31),"")</f>
        <v/>
      </c>
      <c r="AC74" s="399"/>
      <c r="AD74" s="395" t="str">
        <f ca="1">IF(AND('Riesgos Corrup'!$K$25="Baja",'Riesgos Corrup'!$O$25="Mayor"),CONCATENATE("R",'Riesgos Corrup'!$A$25),"")</f>
        <v/>
      </c>
      <c r="AE74" s="396"/>
      <c r="AF74" s="396" t="str">
        <f ca="1">IF(AND('Riesgos Corrup'!$K$28="Baja",'Riesgos Corrup'!$O$28="Mayor"),CONCATENATE("R",'Riesgos Corrup'!$A$28),"")</f>
        <v/>
      </c>
      <c r="AG74" s="396"/>
      <c r="AH74" s="396" t="e">
        <f>IF(AND('Riesgos Corrup'!#REF!="Baja",'Riesgos Corrup'!#REF!="Mayor"),CONCATENATE("R",'Riesgos Corrup'!#REF!),"")</f>
        <v>#REF!</v>
      </c>
      <c r="AI74" s="396"/>
      <c r="AJ74" s="396" t="e">
        <f>IF(AND('Riesgos Corrup'!#REF!="Baja",'Riesgos Corrup'!#REF!="Mayor"),CONCATENATE("R",'Riesgos Corrup'!#REF!),"")</f>
        <v>#REF!</v>
      </c>
      <c r="AK74" s="396"/>
      <c r="AL74" s="396" t="str">
        <f ca="1">IF(AND('Riesgos Corrup'!$K$31="Baja",'Riesgos Corrup'!$O$31="Mayor"),CONCATENATE("R",'Riesgos Corrup'!$A$31),"")</f>
        <v/>
      </c>
      <c r="AM74" s="399"/>
      <c r="AN74" s="387" t="str">
        <f ca="1">IF(AND('Riesgos Corrup'!$K$25="Baja",'Riesgos Corrup'!$O$25="Mayor"),CONCATENATE("R",'Riesgos Corrup'!$A$25),"")</f>
        <v/>
      </c>
      <c r="AO74" s="388"/>
      <c r="AP74" s="388" t="str">
        <f ca="1">IF(AND('Riesgos Corrup'!$K$28="Baja",'Riesgos Corrup'!$O$28="Mayor"),CONCATENATE("R",'Riesgos Corrup'!$A$28),"")</f>
        <v/>
      </c>
      <c r="AQ74" s="388"/>
      <c r="AR74" s="388" t="e">
        <f>IF(AND('Riesgos Corrup'!#REF!="Baja",'Riesgos Corrup'!#REF!="Mayor"),CONCATENATE("R",'Riesgos Corrup'!#REF!),"")</f>
        <v>#REF!</v>
      </c>
      <c r="AS74" s="388"/>
      <c r="AT74" s="388" t="e">
        <f>IF(AND('Riesgos Corrup'!#REF!="Baja",'Riesgos Corrup'!#REF!="Mayor"),CONCATENATE("R",'Riesgos Corrup'!#REF!),"")</f>
        <v>#REF!</v>
      </c>
      <c r="AU74" s="388"/>
      <c r="AV74" s="388" t="str">
        <f ca="1">IF(AND('Riesgos Corrup'!$K$31="Baja",'Riesgos Corrup'!$O$31="Mayor"),CONCATENATE("R",'Riesgos Corrup'!$A$31),"")</f>
        <v/>
      </c>
      <c r="AW74" s="423"/>
      <c r="AX74" s="415" t="str">
        <f ca="1">IF(AND('Riesgos Corrup'!$K$25="Baja",'Riesgos Corrup'!$O$25="Catastrófico"),CONCATENATE("R",'Riesgos Corrup'!$A$25),"")</f>
        <v/>
      </c>
      <c r="AY74" s="413"/>
      <c r="AZ74" s="413" t="str">
        <f ca="1">IF(AND('Riesgos Corrup'!$K$28="Baja",'Riesgos Corrup'!$O$28="Catastrófico"),CONCATENATE("R",'Riesgos Corrup'!$A$28),"")</f>
        <v/>
      </c>
      <c r="BA74" s="413"/>
      <c r="BB74" s="413" t="e">
        <f>IF(AND('Riesgos Corrup'!#REF!="Baja",'Riesgos Corrup'!#REF!="Catastrófico"),CONCATENATE("R",'Riesgos Corrup'!#REF!),"")</f>
        <v>#REF!</v>
      </c>
      <c r="BC74" s="413"/>
      <c r="BD74" s="413" t="e">
        <f>IF(AND('Riesgos Corrup'!#REF!="Baja",'Riesgos Corrup'!#REF!="Catastrófico"),CONCATENATE("R",'Riesgos Corrup'!#REF!),"")</f>
        <v>#REF!</v>
      </c>
      <c r="BE74" s="413"/>
      <c r="BF74" s="413" t="str">
        <f ca="1">IF(AND('Riesgos Corrup'!$K$31="Baja",'Riesgos Corrup'!$O$31="Catastrófico"),CONCATENATE("R",'Riesgos Corrup'!$A$31),"")</f>
        <v/>
      </c>
      <c r="BG74" s="414"/>
      <c r="BH74" s="40"/>
      <c r="BI74" s="460" t="s">
        <v>76</v>
      </c>
      <c r="BJ74" s="461"/>
      <c r="BK74" s="461"/>
      <c r="BL74" s="461"/>
      <c r="BM74" s="461"/>
      <c r="BN74" s="462"/>
      <c r="BO74" s="40"/>
      <c r="BP74" s="40"/>
      <c r="BQ74" s="40"/>
      <c r="BR74" s="40"/>
      <c r="BS74" s="40"/>
      <c r="BT74" s="40"/>
      <c r="BU74" s="40"/>
      <c r="BV74" s="40"/>
      <c r="BW74" s="40"/>
      <c r="BX74" s="40"/>
      <c r="BY74" s="40"/>
      <c r="BZ74" s="40"/>
      <c r="CA74" s="40"/>
      <c r="CB74" s="40"/>
      <c r="CC74" s="40"/>
      <c r="CD74" s="40"/>
      <c r="CE74" s="40"/>
      <c r="CF74" s="40"/>
      <c r="CG74" s="40"/>
      <c r="CH74" s="40"/>
      <c r="CI74" s="40"/>
      <c r="CJ74" s="40"/>
      <c r="CK74" s="40"/>
      <c r="CL74" s="40"/>
      <c r="CM74" s="40"/>
      <c r="CN74" s="40"/>
      <c r="CO74" s="40"/>
      <c r="CP74" s="40"/>
      <c r="CQ74" s="40"/>
      <c r="CR74" s="40"/>
      <c r="CS74" s="40"/>
      <c r="CT74" s="40"/>
      <c r="CU74" s="40"/>
      <c r="CV74" s="40"/>
    </row>
    <row r="75" spans="1:100" ht="15" customHeight="1" x14ac:dyDescent="0.35">
      <c r="A75" s="40"/>
      <c r="B75" s="253"/>
      <c r="C75" s="253"/>
      <c r="D75" s="254"/>
      <c r="E75" s="405"/>
      <c r="F75" s="406"/>
      <c r="G75" s="406"/>
      <c r="H75" s="406"/>
      <c r="I75" s="406"/>
      <c r="J75" s="389"/>
      <c r="K75" s="390"/>
      <c r="L75" s="390"/>
      <c r="M75" s="390"/>
      <c r="N75" s="390"/>
      <c r="O75" s="390"/>
      <c r="P75" s="390"/>
      <c r="Q75" s="390"/>
      <c r="R75" s="390"/>
      <c r="S75" s="432"/>
      <c r="T75" s="395"/>
      <c r="U75" s="396"/>
      <c r="V75" s="396"/>
      <c r="W75" s="396"/>
      <c r="X75" s="396"/>
      <c r="Y75" s="396"/>
      <c r="Z75" s="396"/>
      <c r="AA75" s="396"/>
      <c r="AB75" s="396"/>
      <c r="AC75" s="399"/>
      <c r="AD75" s="395"/>
      <c r="AE75" s="396"/>
      <c r="AF75" s="396"/>
      <c r="AG75" s="396"/>
      <c r="AH75" s="396"/>
      <c r="AI75" s="396"/>
      <c r="AJ75" s="396"/>
      <c r="AK75" s="396"/>
      <c r="AL75" s="396"/>
      <c r="AM75" s="399"/>
      <c r="AN75" s="387"/>
      <c r="AO75" s="388"/>
      <c r="AP75" s="388"/>
      <c r="AQ75" s="388"/>
      <c r="AR75" s="388"/>
      <c r="AS75" s="388"/>
      <c r="AT75" s="388"/>
      <c r="AU75" s="388"/>
      <c r="AV75" s="388"/>
      <c r="AW75" s="423"/>
      <c r="AX75" s="415"/>
      <c r="AY75" s="413"/>
      <c r="AZ75" s="413"/>
      <c r="BA75" s="413"/>
      <c r="BB75" s="413"/>
      <c r="BC75" s="413"/>
      <c r="BD75" s="413"/>
      <c r="BE75" s="413"/>
      <c r="BF75" s="413"/>
      <c r="BG75" s="414"/>
      <c r="BH75" s="40"/>
      <c r="BI75" s="463"/>
      <c r="BJ75" s="464"/>
      <c r="BK75" s="464"/>
      <c r="BL75" s="464"/>
      <c r="BM75" s="464"/>
      <c r="BN75" s="465"/>
      <c r="BO75" s="40"/>
      <c r="BP75" s="40"/>
      <c r="BQ75" s="40"/>
      <c r="BR75" s="40"/>
      <c r="BS75" s="40"/>
      <c r="BT75" s="40"/>
      <c r="BU75" s="40"/>
      <c r="BV75" s="40"/>
      <c r="BW75" s="40"/>
      <c r="BX75" s="40"/>
      <c r="BY75" s="40"/>
      <c r="BZ75" s="40"/>
      <c r="CA75" s="40"/>
      <c r="CB75" s="40"/>
      <c r="CC75" s="40"/>
      <c r="CD75" s="40"/>
      <c r="CE75" s="40"/>
      <c r="CF75" s="40"/>
      <c r="CG75" s="40"/>
      <c r="CH75" s="40"/>
      <c r="CI75" s="40"/>
      <c r="CJ75" s="40"/>
      <c r="CK75" s="40"/>
      <c r="CL75" s="40"/>
      <c r="CM75" s="40"/>
      <c r="CN75" s="40"/>
      <c r="CO75" s="40"/>
      <c r="CP75" s="40"/>
      <c r="CQ75" s="40"/>
      <c r="CR75" s="40"/>
      <c r="CS75" s="40"/>
      <c r="CT75" s="40"/>
      <c r="CU75" s="40"/>
      <c r="CV75" s="40"/>
    </row>
    <row r="76" spans="1:100" ht="15" customHeight="1" x14ac:dyDescent="0.35">
      <c r="A76" s="40"/>
      <c r="B76" s="253"/>
      <c r="C76" s="253"/>
      <c r="D76" s="254"/>
      <c r="E76" s="405"/>
      <c r="F76" s="406"/>
      <c r="G76" s="406"/>
      <c r="H76" s="406"/>
      <c r="I76" s="406"/>
      <c r="J76" s="389" t="e">
        <f>IF(AND('Riesgos Corrup'!#REF!="Baja",'Riesgos Corrup'!#REF!="Mayor"),CONCATENATE("R",'Riesgos Corrup'!#REF!),"")</f>
        <v>#REF!</v>
      </c>
      <c r="K76" s="390"/>
      <c r="L76" s="390" t="str">
        <f ca="1">IF(AND('Riesgos Corrup'!$K$34="Baja",'Riesgos Corrup'!$O$34="Mayor"),CONCATENATE("R",'Riesgos Corrup'!$A$34),"")</f>
        <v/>
      </c>
      <c r="M76" s="390"/>
      <c r="N76" s="390" t="e">
        <f>IF(AND('Riesgos Corrup'!#REF!="Baja",'Riesgos Corrup'!#REF!="Mayor"),CONCATENATE("R",'Riesgos Corrup'!#REF!),"")</f>
        <v>#REF!</v>
      </c>
      <c r="O76" s="390"/>
      <c r="P76" s="390" t="e">
        <f>IF(AND('Riesgos Corrup'!#REF!="Baja",'Riesgos Corrup'!#REF!="Mayor"),CONCATENATE("R",'Riesgos Corrup'!#REF!),"")</f>
        <v>#REF!</v>
      </c>
      <c r="Q76" s="390"/>
      <c r="R76" s="390" t="e">
        <f>IF(AND('Riesgos Corrup'!#REF!="Baja",'Riesgos Corrup'!#REF!="Mayor"),CONCATENATE("R",'Riesgos Corrup'!#REF!),"")</f>
        <v>#REF!</v>
      </c>
      <c r="S76" s="432"/>
      <c r="T76" s="395" t="e">
        <f>IF(AND('Riesgos Corrup'!#REF!="Baja",'Riesgos Corrup'!#REF!="Mayor"),CONCATENATE("R",'Riesgos Corrup'!#REF!),"")</f>
        <v>#REF!</v>
      </c>
      <c r="U76" s="396"/>
      <c r="V76" s="396" t="str">
        <f ca="1">IF(AND('Riesgos Corrup'!$K$34="Baja",'Riesgos Corrup'!$O$34="Mayor"),CONCATENATE("R",'Riesgos Corrup'!$A$34),"")</f>
        <v/>
      </c>
      <c r="W76" s="396"/>
      <c r="X76" s="396" t="e">
        <f>IF(AND('Riesgos Corrup'!#REF!="Baja",'Riesgos Corrup'!#REF!="Mayor"),CONCATENATE("R",'Riesgos Corrup'!#REF!),"")</f>
        <v>#REF!</v>
      </c>
      <c r="Y76" s="396"/>
      <c r="Z76" s="396" t="e">
        <f>IF(AND('Riesgos Corrup'!#REF!="Baja",'Riesgos Corrup'!#REF!="Mayor"),CONCATENATE("R",'Riesgos Corrup'!#REF!),"")</f>
        <v>#REF!</v>
      </c>
      <c r="AA76" s="396"/>
      <c r="AB76" s="396" t="e">
        <f>IF(AND('Riesgos Corrup'!#REF!="Baja",'Riesgos Corrup'!#REF!="Mayor"),CONCATENATE("R",'Riesgos Corrup'!#REF!),"")</f>
        <v>#REF!</v>
      </c>
      <c r="AC76" s="399"/>
      <c r="AD76" s="395" t="e">
        <f>IF(AND('Riesgos Corrup'!#REF!="Baja",'Riesgos Corrup'!#REF!="Mayor"),CONCATENATE("R",'Riesgos Corrup'!#REF!),"")</f>
        <v>#REF!</v>
      </c>
      <c r="AE76" s="396"/>
      <c r="AF76" s="396" t="str">
        <f ca="1">IF(AND('Riesgos Corrup'!$K$34="Baja",'Riesgos Corrup'!$O$34="Mayor"),CONCATENATE("R",'Riesgos Corrup'!$A$34),"")</f>
        <v/>
      </c>
      <c r="AG76" s="396"/>
      <c r="AH76" s="396" t="e">
        <f>IF(AND('Riesgos Corrup'!#REF!="Baja",'Riesgos Corrup'!#REF!="Mayor"),CONCATENATE("R",'Riesgos Corrup'!#REF!),"")</f>
        <v>#REF!</v>
      </c>
      <c r="AI76" s="396"/>
      <c r="AJ76" s="396" t="e">
        <f>IF(AND('Riesgos Corrup'!#REF!="Baja",'Riesgos Corrup'!#REF!="Mayor"),CONCATENATE("R",'Riesgos Corrup'!#REF!),"")</f>
        <v>#REF!</v>
      </c>
      <c r="AK76" s="396"/>
      <c r="AL76" s="396" t="e">
        <f>IF(AND('Riesgos Corrup'!#REF!="Baja",'Riesgos Corrup'!#REF!="Mayor"),CONCATENATE("R",'Riesgos Corrup'!#REF!),"")</f>
        <v>#REF!</v>
      </c>
      <c r="AM76" s="399"/>
      <c r="AN76" s="387" t="e">
        <f>IF(AND('Riesgos Corrup'!#REF!="Baja",'Riesgos Corrup'!#REF!="Mayor"),CONCATENATE("R",'Riesgos Corrup'!#REF!),"")</f>
        <v>#REF!</v>
      </c>
      <c r="AO76" s="388"/>
      <c r="AP76" s="388" t="str">
        <f ca="1">IF(AND('Riesgos Corrup'!$K$34="Baja",'Riesgos Corrup'!$O$34="Mayor"),CONCATENATE("R",'Riesgos Corrup'!$A$34),"")</f>
        <v/>
      </c>
      <c r="AQ76" s="388"/>
      <c r="AR76" s="388" t="e">
        <f>IF(AND('Riesgos Corrup'!#REF!="Baja",'Riesgos Corrup'!#REF!="Mayor"),CONCATENATE("R",'Riesgos Corrup'!#REF!),"")</f>
        <v>#REF!</v>
      </c>
      <c r="AS76" s="388"/>
      <c r="AT76" s="388" t="e">
        <f>IF(AND('Riesgos Corrup'!#REF!="Baja",'Riesgos Corrup'!#REF!="Mayor"),CONCATENATE("R",'Riesgos Corrup'!#REF!),"")</f>
        <v>#REF!</v>
      </c>
      <c r="AU76" s="388"/>
      <c r="AV76" s="388" t="e">
        <f>IF(AND('Riesgos Corrup'!#REF!="Baja",'Riesgos Corrup'!#REF!="Mayor"),CONCATENATE("R",'Riesgos Corrup'!#REF!),"")</f>
        <v>#REF!</v>
      </c>
      <c r="AW76" s="423"/>
      <c r="AX76" s="415" t="e">
        <f>IF(AND('Riesgos Corrup'!#REF!="Baja",'Riesgos Corrup'!#REF!="Catastrófico"),CONCATENATE("R",'Riesgos Corrup'!#REF!),"")</f>
        <v>#REF!</v>
      </c>
      <c r="AY76" s="413"/>
      <c r="AZ76" s="413" t="str">
        <f ca="1">IF(AND('Riesgos Corrup'!$K$34="Baja",'Riesgos Corrup'!$O$34="Catastrófico"),CONCATENATE("R",'Riesgos Corrup'!$A$34),"")</f>
        <v/>
      </c>
      <c r="BA76" s="413"/>
      <c r="BB76" s="413" t="e">
        <f>IF(AND('Riesgos Corrup'!#REF!="Baja",'Riesgos Corrup'!#REF!="Catastrófico"),CONCATENATE("R",'Riesgos Corrup'!#REF!),"")</f>
        <v>#REF!</v>
      </c>
      <c r="BC76" s="413"/>
      <c r="BD76" s="413" t="e">
        <f>IF(AND('Riesgos Corrup'!#REF!="Baja",'Riesgos Corrup'!#REF!="Catastrófico"),CONCATENATE("R",'Riesgos Corrup'!#REF!),"")</f>
        <v>#REF!</v>
      </c>
      <c r="BE76" s="413"/>
      <c r="BF76" s="413" t="e">
        <f>IF(AND('Riesgos Corrup'!#REF!="Baja",'Riesgos Corrup'!#REF!="Catastrófico"),CONCATENATE("R",'Riesgos Corrup'!#REF!),"")</f>
        <v>#REF!</v>
      </c>
      <c r="BG76" s="414"/>
      <c r="BH76" s="40"/>
      <c r="BI76" s="463"/>
      <c r="BJ76" s="464"/>
      <c r="BK76" s="464"/>
      <c r="BL76" s="464"/>
      <c r="BM76" s="464"/>
      <c r="BN76" s="465"/>
      <c r="BO76" s="40"/>
      <c r="BP76" s="40"/>
      <c r="BQ76" s="40"/>
      <c r="BR76" s="40"/>
      <c r="BS76" s="40"/>
      <c r="BT76" s="40"/>
      <c r="BU76" s="40"/>
      <c r="BV76" s="40"/>
      <c r="BW76" s="40"/>
      <c r="BX76" s="40"/>
      <c r="BY76" s="40"/>
      <c r="BZ76" s="40"/>
      <c r="CA76" s="40"/>
      <c r="CB76" s="40"/>
      <c r="CC76" s="40"/>
      <c r="CD76" s="40"/>
      <c r="CE76" s="40"/>
      <c r="CF76" s="40"/>
      <c r="CG76" s="40"/>
      <c r="CH76" s="40"/>
      <c r="CI76" s="40"/>
      <c r="CJ76" s="40"/>
      <c r="CK76" s="40"/>
      <c r="CL76" s="40"/>
      <c r="CM76" s="40"/>
      <c r="CN76" s="40"/>
      <c r="CO76" s="40"/>
      <c r="CP76" s="40"/>
      <c r="CQ76" s="40"/>
      <c r="CR76" s="40"/>
      <c r="CS76" s="40"/>
      <c r="CT76" s="40"/>
      <c r="CU76" s="40"/>
      <c r="CV76" s="40"/>
    </row>
    <row r="77" spans="1:100" ht="15" customHeight="1" x14ac:dyDescent="0.35">
      <c r="A77" s="40"/>
      <c r="B77" s="253"/>
      <c r="C77" s="253"/>
      <c r="D77" s="254"/>
      <c r="E77" s="405"/>
      <c r="F77" s="406"/>
      <c r="G77" s="406"/>
      <c r="H77" s="406"/>
      <c r="I77" s="406"/>
      <c r="J77" s="389"/>
      <c r="K77" s="390"/>
      <c r="L77" s="390"/>
      <c r="M77" s="390"/>
      <c r="N77" s="390"/>
      <c r="O77" s="390"/>
      <c r="P77" s="390"/>
      <c r="Q77" s="390"/>
      <c r="R77" s="390"/>
      <c r="S77" s="432"/>
      <c r="T77" s="395"/>
      <c r="U77" s="396"/>
      <c r="V77" s="396"/>
      <c r="W77" s="396"/>
      <c r="X77" s="396"/>
      <c r="Y77" s="396"/>
      <c r="Z77" s="396"/>
      <c r="AA77" s="396"/>
      <c r="AB77" s="396"/>
      <c r="AC77" s="399"/>
      <c r="AD77" s="395"/>
      <c r="AE77" s="396"/>
      <c r="AF77" s="396"/>
      <c r="AG77" s="396"/>
      <c r="AH77" s="396"/>
      <c r="AI77" s="396"/>
      <c r="AJ77" s="396"/>
      <c r="AK77" s="396"/>
      <c r="AL77" s="396"/>
      <c r="AM77" s="399"/>
      <c r="AN77" s="387"/>
      <c r="AO77" s="388"/>
      <c r="AP77" s="388"/>
      <c r="AQ77" s="388"/>
      <c r="AR77" s="388"/>
      <c r="AS77" s="388"/>
      <c r="AT77" s="388"/>
      <c r="AU77" s="388"/>
      <c r="AV77" s="388"/>
      <c r="AW77" s="423"/>
      <c r="AX77" s="415"/>
      <c r="AY77" s="413"/>
      <c r="AZ77" s="413"/>
      <c r="BA77" s="413"/>
      <c r="BB77" s="413"/>
      <c r="BC77" s="413"/>
      <c r="BD77" s="413"/>
      <c r="BE77" s="413"/>
      <c r="BF77" s="413"/>
      <c r="BG77" s="414"/>
      <c r="BH77" s="40"/>
      <c r="BI77" s="463"/>
      <c r="BJ77" s="464"/>
      <c r="BK77" s="464"/>
      <c r="BL77" s="464"/>
      <c r="BM77" s="464"/>
      <c r="BN77" s="465"/>
      <c r="BO77" s="40"/>
      <c r="BP77" s="40"/>
      <c r="BQ77" s="40"/>
      <c r="BR77" s="40"/>
      <c r="BS77" s="40"/>
      <c r="BT77" s="40"/>
      <c r="BU77" s="40"/>
      <c r="BV77" s="40"/>
      <c r="BW77" s="40"/>
      <c r="BX77" s="40"/>
      <c r="BY77" s="40"/>
      <c r="BZ77" s="40"/>
      <c r="CA77" s="40"/>
      <c r="CB77" s="40"/>
      <c r="CC77" s="40"/>
      <c r="CD77" s="40"/>
      <c r="CE77" s="40"/>
      <c r="CF77" s="40"/>
      <c r="CG77" s="40"/>
      <c r="CH77" s="40"/>
      <c r="CI77" s="40"/>
      <c r="CJ77" s="40"/>
      <c r="CK77" s="40"/>
      <c r="CL77" s="40"/>
      <c r="CM77" s="40"/>
      <c r="CN77" s="40"/>
      <c r="CO77" s="40"/>
      <c r="CP77" s="40"/>
      <c r="CQ77" s="40"/>
      <c r="CR77" s="40"/>
      <c r="CS77" s="40"/>
      <c r="CT77" s="40"/>
      <c r="CU77" s="40"/>
      <c r="CV77" s="40"/>
    </row>
    <row r="78" spans="1:100" ht="15" customHeight="1" x14ac:dyDescent="0.35">
      <c r="A78" s="40"/>
      <c r="B78" s="253"/>
      <c r="C78" s="253"/>
      <c r="D78" s="254"/>
      <c r="E78" s="405"/>
      <c r="F78" s="406"/>
      <c r="G78" s="406"/>
      <c r="H78" s="406"/>
      <c r="I78" s="406"/>
      <c r="J78" s="389" t="e">
        <f>IF(AND('Riesgos Corrup'!#REF!="Baja",'Riesgos Corrup'!#REF!="Mayor"),CONCATENATE("R",'Riesgos Corrup'!#REF!),"")</f>
        <v>#REF!</v>
      </c>
      <c r="K78" s="390"/>
      <c r="L78" s="390" t="e">
        <f>IF(AND('Riesgos Corrup'!#REF!="Baja",'Riesgos Corrup'!#REF!="Mayor"),CONCATENATE("R",'Riesgos Corrup'!#REF!),"")</f>
        <v>#REF!</v>
      </c>
      <c r="M78" s="390"/>
      <c r="N78" s="390" t="e">
        <f>IF(AND('Riesgos Corrup'!#REF!="Baja",'Riesgos Corrup'!#REF!="Mayor"),CONCATENATE("R",'Riesgos Corrup'!#REF!),"")</f>
        <v>#REF!</v>
      </c>
      <c r="O78" s="390"/>
      <c r="P78" s="390" t="e">
        <f>IF(AND('Riesgos Corrup'!#REF!="Baja",'Riesgos Corrup'!#REF!="Mayor"),CONCATENATE("R",'Riesgos Corrup'!#REF!),"")</f>
        <v>#REF!</v>
      </c>
      <c r="Q78" s="390"/>
      <c r="R78" s="390" t="e">
        <f>IF(AND('Riesgos Corrup'!#REF!="Baja",'Riesgos Corrup'!#REF!="Mayor"),CONCATENATE("R",'Riesgos Corrup'!#REF!),"")</f>
        <v>#REF!</v>
      </c>
      <c r="S78" s="432"/>
      <c r="T78" s="395" t="e">
        <f>IF(AND('Riesgos Corrup'!#REF!="Baja",'Riesgos Corrup'!#REF!="Mayor"),CONCATENATE("R",'Riesgos Corrup'!#REF!),"")</f>
        <v>#REF!</v>
      </c>
      <c r="U78" s="396"/>
      <c r="V78" s="396" t="e">
        <f>IF(AND('Riesgos Corrup'!#REF!="Baja",'Riesgos Corrup'!#REF!="Mayor"),CONCATENATE("R",'Riesgos Corrup'!#REF!),"")</f>
        <v>#REF!</v>
      </c>
      <c r="W78" s="396"/>
      <c r="X78" s="396" t="e">
        <f>IF(AND('Riesgos Corrup'!#REF!="Baja",'Riesgos Corrup'!#REF!="Mayor"),CONCATENATE("R",'Riesgos Corrup'!#REF!),"")</f>
        <v>#REF!</v>
      </c>
      <c r="Y78" s="396"/>
      <c r="Z78" s="396" t="e">
        <f>IF(AND('Riesgos Corrup'!#REF!="Baja",'Riesgos Corrup'!#REF!="Mayor"),CONCATENATE("R",'Riesgos Corrup'!#REF!),"")</f>
        <v>#REF!</v>
      </c>
      <c r="AA78" s="396"/>
      <c r="AB78" s="396" t="e">
        <f>IF(AND('Riesgos Corrup'!#REF!="Baja",'Riesgos Corrup'!#REF!="Mayor"),CONCATENATE("R",'Riesgos Corrup'!#REF!),"")</f>
        <v>#REF!</v>
      </c>
      <c r="AC78" s="399"/>
      <c r="AD78" s="395" t="e">
        <f>IF(AND('Riesgos Corrup'!#REF!="Baja",'Riesgos Corrup'!#REF!="Mayor"),CONCATENATE("R",'Riesgos Corrup'!#REF!),"")</f>
        <v>#REF!</v>
      </c>
      <c r="AE78" s="396"/>
      <c r="AF78" s="396" t="e">
        <f>IF(AND('Riesgos Corrup'!#REF!="Baja",'Riesgos Corrup'!#REF!="Mayor"),CONCATENATE("R",'Riesgos Corrup'!#REF!),"")</f>
        <v>#REF!</v>
      </c>
      <c r="AG78" s="396"/>
      <c r="AH78" s="396" t="e">
        <f>IF(AND('Riesgos Corrup'!#REF!="Baja",'Riesgos Corrup'!#REF!="Mayor"),CONCATENATE("R",'Riesgos Corrup'!#REF!),"")</f>
        <v>#REF!</v>
      </c>
      <c r="AI78" s="396"/>
      <c r="AJ78" s="396" t="e">
        <f>IF(AND('Riesgos Corrup'!#REF!="Baja",'Riesgos Corrup'!#REF!="Mayor"),CONCATENATE("R",'Riesgos Corrup'!#REF!),"")</f>
        <v>#REF!</v>
      </c>
      <c r="AK78" s="396"/>
      <c r="AL78" s="396" t="e">
        <f>IF(AND('Riesgos Corrup'!#REF!="Baja",'Riesgos Corrup'!#REF!="Mayor"),CONCATENATE("R",'Riesgos Corrup'!#REF!),"")</f>
        <v>#REF!</v>
      </c>
      <c r="AM78" s="399"/>
      <c r="AN78" s="387" t="e">
        <f>IF(AND('Riesgos Corrup'!#REF!="Baja",'Riesgos Corrup'!#REF!="Mayor"),CONCATENATE("R",'Riesgos Corrup'!#REF!),"")</f>
        <v>#REF!</v>
      </c>
      <c r="AO78" s="388"/>
      <c r="AP78" s="388" t="e">
        <f>IF(AND('Riesgos Corrup'!#REF!="Baja",'Riesgos Corrup'!#REF!="Mayor"),CONCATENATE("R",'Riesgos Corrup'!#REF!),"")</f>
        <v>#REF!</v>
      </c>
      <c r="AQ78" s="388"/>
      <c r="AR78" s="388" t="e">
        <f>IF(AND('Riesgos Corrup'!#REF!="Baja",'Riesgos Corrup'!#REF!="Mayor"),CONCATENATE("R",'Riesgos Corrup'!#REF!),"")</f>
        <v>#REF!</v>
      </c>
      <c r="AS78" s="388"/>
      <c r="AT78" s="388" t="e">
        <f>IF(AND('Riesgos Corrup'!#REF!="Baja",'Riesgos Corrup'!#REF!="Mayor"),CONCATENATE("R",'Riesgos Corrup'!#REF!),"")</f>
        <v>#REF!</v>
      </c>
      <c r="AU78" s="388"/>
      <c r="AV78" s="388" t="e">
        <f>IF(AND('Riesgos Corrup'!#REF!="Baja",'Riesgos Corrup'!#REF!="Mayor"),CONCATENATE("R",'Riesgos Corrup'!#REF!),"")</f>
        <v>#REF!</v>
      </c>
      <c r="AW78" s="423"/>
      <c r="AX78" s="415" t="e">
        <f>IF(AND('Riesgos Corrup'!#REF!="Baja",'Riesgos Corrup'!#REF!="Catastrófico"),CONCATENATE("R",'Riesgos Corrup'!#REF!),"")</f>
        <v>#REF!</v>
      </c>
      <c r="AY78" s="413"/>
      <c r="AZ78" s="413" t="e">
        <f>IF(AND('Riesgos Corrup'!#REF!="Baja",'Riesgos Corrup'!#REF!="Catastrófico"),CONCATENATE("R",'Riesgos Corrup'!#REF!),"")</f>
        <v>#REF!</v>
      </c>
      <c r="BA78" s="413"/>
      <c r="BB78" s="413" t="e">
        <f>IF(AND('Riesgos Corrup'!#REF!="Baja",'Riesgos Corrup'!#REF!="Catastrófico"),CONCATENATE("R",'Riesgos Corrup'!#REF!),"")</f>
        <v>#REF!</v>
      </c>
      <c r="BC78" s="413"/>
      <c r="BD78" s="413" t="e">
        <f>IF(AND('Riesgos Corrup'!#REF!="Baja",'Riesgos Corrup'!#REF!="Catastrófico"),CONCATENATE("R",'Riesgos Corrup'!#REF!),"")</f>
        <v>#REF!</v>
      </c>
      <c r="BE78" s="413"/>
      <c r="BF78" s="413" t="e">
        <f>IF(AND('Riesgos Corrup'!#REF!="Baja",'Riesgos Corrup'!#REF!="Catastrófico"),CONCATENATE("R",'Riesgos Corrup'!#REF!),"")</f>
        <v>#REF!</v>
      </c>
      <c r="BG78" s="414"/>
      <c r="BH78" s="40"/>
      <c r="BI78" s="463"/>
      <c r="BJ78" s="464"/>
      <c r="BK78" s="464"/>
      <c r="BL78" s="464"/>
      <c r="BM78" s="464"/>
      <c r="BN78" s="465"/>
      <c r="BO78" s="40"/>
      <c r="BP78" s="40"/>
      <c r="BQ78" s="40"/>
      <c r="BR78" s="40"/>
      <c r="BS78" s="40"/>
      <c r="BT78" s="40"/>
      <c r="BU78" s="40"/>
      <c r="BV78" s="40"/>
      <c r="BW78" s="40"/>
      <c r="BX78" s="40"/>
      <c r="BY78" s="40"/>
      <c r="BZ78" s="40"/>
      <c r="CA78" s="40"/>
      <c r="CB78" s="40"/>
      <c r="CC78" s="40"/>
      <c r="CD78" s="40"/>
      <c r="CE78" s="40"/>
      <c r="CF78" s="40"/>
      <c r="CG78" s="40"/>
      <c r="CH78" s="40"/>
      <c r="CI78" s="40"/>
      <c r="CJ78" s="40"/>
      <c r="CK78" s="40"/>
      <c r="CL78" s="40"/>
      <c r="CM78" s="40"/>
      <c r="CN78" s="40"/>
      <c r="CO78" s="40"/>
      <c r="CP78" s="40"/>
      <c r="CQ78" s="40"/>
      <c r="CR78" s="40"/>
      <c r="CS78" s="40"/>
      <c r="CT78" s="40"/>
      <c r="CU78" s="40"/>
      <c r="CV78" s="40"/>
    </row>
    <row r="79" spans="1:100" ht="15" customHeight="1" x14ac:dyDescent="0.35">
      <c r="A79" s="40"/>
      <c r="B79" s="253"/>
      <c r="C79" s="253"/>
      <c r="D79" s="254"/>
      <c r="E79" s="405"/>
      <c r="F79" s="406"/>
      <c r="G79" s="406"/>
      <c r="H79" s="406"/>
      <c r="I79" s="406"/>
      <c r="J79" s="389"/>
      <c r="K79" s="390"/>
      <c r="L79" s="390"/>
      <c r="M79" s="390"/>
      <c r="N79" s="390"/>
      <c r="O79" s="390"/>
      <c r="P79" s="390"/>
      <c r="Q79" s="390"/>
      <c r="R79" s="390"/>
      <c r="S79" s="432"/>
      <c r="T79" s="395"/>
      <c r="U79" s="396"/>
      <c r="V79" s="396"/>
      <c r="W79" s="396"/>
      <c r="X79" s="396"/>
      <c r="Y79" s="396"/>
      <c r="Z79" s="396"/>
      <c r="AA79" s="396"/>
      <c r="AB79" s="396"/>
      <c r="AC79" s="399"/>
      <c r="AD79" s="395"/>
      <c r="AE79" s="396"/>
      <c r="AF79" s="396"/>
      <c r="AG79" s="396"/>
      <c r="AH79" s="396"/>
      <c r="AI79" s="396"/>
      <c r="AJ79" s="396"/>
      <c r="AK79" s="396"/>
      <c r="AL79" s="396"/>
      <c r="AM79" s="399"/>
      <c r="AN79" s="387"/>
      <c r="AO79" s="388"/>
      <c r="AP79" s="388"/>
      <c r="AQ79" s="388"/>
      <c r="AR79" s="388"/>
      <c r="AS79" s="388"/>
      <c r="AT79" s="388"/>
      <c r="AU79" s="388"/>
      <c r="AV79" s="388"/>
      <c r="AW79" s="423"/>
      <c r="AX79" s="415"/>
      <c r="AY79" s="413"/>
      <c r="AZ79" s="413"/>
      <c r="BA79" s="413"/>
      <c r="BB79" s="413"/>
      <c r="BC79" s="413"/>
      <c r="BD79" s="413"/>
      <c r="BE79" s="413"/>
      <c r="BF79" s="413"/>
      <c r="BG79" s="414"/>
      <c r="BH79" s="40"/>
      <c r="BI79" s="463"/>
      <c r="BJ79" s="464"/>
      <c r="BK79" s="464"/>
      <c r="BL79" s="464"/>
      <c r="BM79" s="464"/>
      <c r="BN79" s="465"/>
      <c r="BO79" s="40"/>
      <c r="BP79" s="40"/>
      <c r="BQ79" s="40"/>
      <c r="BR79" s="40"/>
      <c r="BS79" s="40"/>
      <c r="BT79" s="40"/>
      <c r="BU79" s="40"/>
      <c r="BV79" s="40"/>
      <c r="BW79" s="40"/>
      <c r="BX79" s="40"/>
      <c r="BY79" s="40"/>
      <c r="BZ79" s="40"/>
      <c r="CA79" s="40"/>
      <c r="CB79" s="40"/>
      <c r="CC79" s="40"/>
      <c r="CD79" s="40"/>
      <c r="CE79" s="40"/>
      <c r="CF79" s="40"/>
      <c r="CG79" s="40"/>
      <c r="CH79" s="40"/>
      <c r="CI79" s="40"/>
      <c r="CJ79" s="40"/>
      <c r="CK79" s="40"/>
      <c r="CL79" s="40"/>
      <c r="CM79" s="40"/>
      <c r="CN79" s="40"/>
      <c r="CO79" s="40"/>
      <c r="CP79" s="40"/>
      <c r="CQ79" s="40"/>
      <c r="CR79" s="40"/>
      <c r="CS79" s="40"/>
      <c r="CT79" s="40"/>
      <c r="CU79" s="40"/>
      <c r="CV79" s="40"/>
    </row>
    <row r="80" spans="1:100" ht="15" customHeight="1" x14ac:dyDescent="0.35">
      <c r="A80" s="40"/>
      <c r="B80" s="253"/>
      <c r="C80" s="253"/>
      <c r="D80" s="254"/>
      <c r="E80" s="405"/>
      <c r="F80" s="406"/>
      <c r="G80" s="406"/>
      <c r="H80" s="406"/>
      <c r="I80" s="406"/>
      <c r="J80" s="389" t="e">
        <f>IF(AND('Riesgos Corrup'!#REF!="Baja",'Riesgos Corrup'!#REF!="Mayor"),CONCATENATE("R",'Riesgos Corrup'!#REF!),"")</f>
        <v>#REF!</v>
      </c>
      <c r="K80" s="390"/>
      <c r="L80" s="390" t="str">
        <f ca="1">IF(AND('Riesgos Corrup'!$K$37="Baja",'Riesgos Corrup'!$O$37="Mayor"),CONCATENATE("R",'Riesgos Corrup'!$A$37),"")</f>
        <v/>
      </c>
      <c r="M80" s="390"/>
      <c r="N80" s="390" t="e">
        <f>IF(AND('Riesgos Corrup'!#REF!="Baja",'Riesgos Corrup'!#REF!="Mayor"),CONCATENATE("R",'Riesgos Corrup'!#REF!),"")</f>
        <v>#REF!</v>
      </c>
      <c r="O80" s="390"/>
      <c r="P80" s="390" t="e">
        <f>IF(AND('Riesgos Corrup'!#REF!="Baja",'Riesgos Corrup'!#REF!="Mayor"),CONCATENATE("R",'Riesgos Corrup'!#REF!),"")</f>
        <v>#REF!</v>
      </c>
      <c r="Q80" s="390"/>
      <c r="R80" s="390" t="e">
        <f>IF(AND('Riesgos Corrup'!#REF!="Baja",'Riesgos Corrup'!#REF!="Mayor"),CONCATENATE("R",'Riesgos Corrup'!#REF!),"")</f>
        <v>#REF!</v>
      </c>
      <c r="S80" s="432"/>
      <c r="T80" s="395" t="e">
        <f>IF(AND('Riesgos Corrup'!#REF!="Baja",'Riesgos Corrup'!#REF!="Mayor"),CONCATENATE("R",'Riesgos Corrup'!#REF!),"")</f>
        <v>#REF!</v>
      </c>
      <c r="U80" s="396"/>
      <c r="V80" s="396" t="str">
        <f ca="1">IF(AND('Riesgos Corrup'!$K$37="Baja",'Riesgos Corrup'!$O$37="Mayor"),CONCATENATE("R",'Riesgos Corrup'!$A$37),"")</f>
        <v/>
      </c>
      <c r="W80" s="396"/>
      <c r="X80" s="396" t="e">
        <f>IF(AND('Riesgos Corrup'!#REF!="Baja",'Riesgos Corrup'!#REF!="Mayor"),CONCATENATE("R",'Riesgos Corrup'!#REF!),"")</f>
        <v>#REF!</v>
      </c>
      <c r="Y80" s="396"/>
      <c r="Z80" s="396" t="e">
        <f>IF(AND('Riesgos Corrup'!#REF!="Baja",'Riesgos Corrup'!#REF!="Mayor"),CONCATENATE("R",'Riesgos Corrup'!#REF!),"")</f>
        <v>#REF!</v>
      </c>
      <c r="AA80" s="396"/>
      <c r="AB80" s="396" t="e">
        <f>IF(AND('Riesgos Corrup'!#REF!="Baja",'Riesgos Corrup'!#REF!="Mayor"),CONCATENATE("R",'Riesgos Corrup'!#REF!),"")</f>
        <v>#REF!</v>
      </c>
      <c r="AC80" s="399"/>
      <c r="AD80" s="395" t="e">
        <f>IF(AND('Riesgos Corrup'!#REF!="Baja",'Riesgos Corrup'!#REF!="Mayor"),CONCATENATE("R",'Riesgos Corrup'!#REF!),"")</f>
        <v>#REF!</v>
      </c>
      <c r="AE80" s="396"/>
      <c r="AF80" s="396" t="str">
        <f ca="1">IF(AND('Riesgos Corrup'!$K$37="Baja",'Riesgos Corrup'!$O$37="Mayor"),CONCATENATE("R",'Riesgos Corrup'!$A$37),"")</f>
        <v/>
      </c>
      <c r="AG80" s="396"/>
      <c r="AH80" s="396" t="e">
        <f>IF(AND('Riesgos Corrup'!#REF!="Baja",'Riesgos Corrup'!#REF!="Mayor"),CONCATENATE("R",'Riesgos Corrup'!#REF!),"")</f>
        <v>#REF!</v>
      </c>
      <c r="AI80" s="396"/>
      <c r="AJ80" s="396" t="e">
        <f>IF(AND('Riesgos Corrup'!#REF!="Baja",'Riesgos Corrup'!#REF!="Mayor"),CONCATENATE("R",'Riesgos Corrup'!#REF!),"")</f>
        <v>#REF!</v>
      </c>
      <c r="AK80" s="396"/>
      <c r="AL80" s="396" t="e">
        <f>IF(AND('Riesgos Corrup'!#REF!="Baja",'Riesgos Corrup'!#REF!="Mayor"),CONCATENATE("R",'Riesgos Corrup'!#REF!),"")</f>
        <v>#REF!</v>
      </c>
      <c r="AM80" s="399"/>
      <c r="AN80" s="387" t="e">
        <f>IF(AND('Riesgos Corrup'!#REF!="Baja",'Riesgos Corrup'!#REF!="Mayor"),CONCATENATE("R",'Riesgos Corrup'!#REF!),"")</f>
        <v>#REF!</v>
      </c>
      <c r="AO80" s="388"/>
      <c r="AP80" s="388" t="str">
        <f ca="1">IF(AND('Riesgos Corrup'!$K$37="Baja",'Riesgos Corrup'!$O$37="Mayor"),CONCATENATE("R",'Riesgos Corrup'!$A$37),"")</f>
        <v/>
      </c>
      <c r="AQ80" s="388"/>
      <c r="AR80" s="388" t="e">
        <f>IF(AND('Riesgos Corrup'!#REF!="Baja",'Riesgos Corrup'!#REF!="Mayor"),CONCATENATE("R",'Riesgos Corrup'!#REF!),"")</f>
        <v>#REF!</v>
      </c>
      <c r="AS80" s="388"/>
      <c r="AT80" s="388" t="e">
        <f>IF(AND('Riesgos Corrup'!#REF!="Baja",'Riesgos Corrup'!#REF!="Mayor"),CONCATENATE("R",'Riesgos Corrup'!#REF!),"")</f>
        <v>#REF!</v>
      </c>
      <c r="AU80" s="388"/>
      <c r="AV80" s="388" t="e">
        <f>IF(AND('Riesgos Corrup'!#REF!="Baja",'Riesgos Corrup'!#REF!="Mayor"),CONCATENATE("R",'Riesgos Corrup'!#REF!),"")</f>
        <v>#REF!</v>
      </c>
      <c r="AW80" s="423"/>
      <c r="AX80" s="415" t="e">
        <f>IF(AND('Riesgos Corrup'!#REF!="Baja",'Riesgos Corrup'!#REF!="Catastrófico"),CONCATENATE("R",'Riesgos Corrup'!#REF!),"")</f>
        <v>#REF!</v>
      </c>
      <c r="AY80" s="413"/>
      <c r="AZ80" s="413" t="str">
        <f ca="1">IF(AND('Riesgos Corrup'!$K$37="Baja",'Riesgos Corrup'!$O$37="Catastrófico"),CONCATENATE("R",'Riesgos Corrup'!$A$37),"")</f>
        <v/>
      </c>
      <c r="BA80" s="413"/>
      <c r="BB80" s="413" t="e">
        <f>IF(AND('Riesgos Corrup'!#REF!="Baja",'Riesgos Corrup'!#REF!="Catastrófico"),CONCATENATE("R",'Riesgos Corrup'!#REF!),"")</f>
        <v>#REF!</v>
      </c>
      <c r="BC80" s="413"/>
      <c r="BD80" s="413" t="e">
        <f>IF(AND('Riesgos Corrup'!#REF!="Baja",'Riesgos Corrup'!#REF!="Catastrófico"),CONCATENATE("R",'Riesgos Corrup'!#REF!),"")</f>
        <v>#REF!</v>
      </c>
      <c r="BE80" s="413"/>
      <c r="BF80" s="413" t="e">
        <f>IF(AND('Riesgos Corrup'!#REF!="Baja",'Riesgos Corrup'!#REF!="Catastrófico"),CONCATENATE("R",'Riesgos Corrup'!#REF!),"")</f>
        <v>#REF!</v>
      </c>
      <c r="BG80" s="414"/>
      <c r="BH80" s="40"/>
      <c r="BI80" s="463"/>
      <c r="BJ80" s="464"/>
      <c r="BK80" s="464"/>
      <c r="BL80" s="464"/>
      <c r="BM80" s="464"/>
      <c r="BN80" s="465"/>
      <c r="BO80" s="40"/>
      <c r="BP80" s="40"/>
      <c r="BQ80" s="40"/>
      <c r="BR80" s="40"/>
      <c r="BS80" s="40"/>
      <c r="BT80" s="40"/>
      <c r="BU80" s="40"/>
      <c r="BV80" s="40"/>
      <c r="BW80" s="40"/>
      <c r="BX80" s="40"/>
      <c r="BY80" s="40"/>
      <c r="BZ80" s="40"/>
      <c r="CA80" s="40"/>
      <c r="CB80" s="40"/>
      <c r="CC80" s="40"/>
      <c r="CD80" s="40"/>
      <c r="CE80" s="40"/>
      <c r="CF80" s="40"/>
      <c r="CG80" s="40"/>
      <c r="CH80" s="40"/>
      <c r="CI80" s="40"/>
      <c r="CJ80" s="40"/>
      <c r="CK80" s="40"/>
      <c r="CL80" s="40"/>
      <c r="CM80" s="40"/>
      <c r="CN80" s="40"/>
      <c r="CO80" s="40"/>
      <c r="CP80" s="40"/>
      <c r="CQ80" s="40"/>
      <c r="CR80" s="40"/>
      <c r="CS80" s="40"/>
      <c r="CT80" s="40"/>
      <c r="CU80" s="40"/>
      <c r="CV80" s="40"/>
    </row>
    <row r="81" spans="1:100" ht="15" customHeight="1" x14ac:dyDescent="0.35">
      <c r="A81" s="40"/>
      <c r="B81" s="253"/>
      <c r="C81" s="253"/>
      <c r="D81" s="254"/>
      <c r="E81" s="405"/>
      <c r="F81" s="406"/>
      <c r="G81" s="406"/>
      <c r="H81" s="406"/>
      <c r="I81" s="406"/>
      <c r="J81" s="389"/>
      <c r="K81" s="390"/>
      <c r="L81" s="390"/>
      <c r="M81" s="390"/>
      <c r="N81" s="390"/>
      <c r="O81" s="390"/>
      <c r="P81" s="390"/>
      <c r="Q81" s="390"/>
      <c r="R81" s="390"/>
      <c r="S81" s="432"/>
      <c r="T81" s="395"/>
      <c r="U81" s="396"/>
      <c r="V81" s="396"/>
      <c r="W81" s="396"/>
      <c r="X81" s="396"/>
      <c r="Y81" s="396"/>
      <c r="Z81" s="396"/>
      <c r="AA81" s="396"/>
      <c r="AB81" s="396"/>
      <c r="AC81" s="399"/>
      <c r="AD81" s="395"/>
      <c r="AE81" s="396"/>
      <c r="AF81" s="396"/>
      <c r="AG81" s="396"/>
      <c r="AH81" s="396"/>
      <c r="AI81" s="396"/>
      <c r="AJ81" s="396"/>
      <c r="AK81" s="396"/>
      <c r="AL81" s="396"/>
      <c r="AM81" s="399"/>
      <c r="AN81" s="387"/>
      <c r="AO81" s="388"/>
      <c r="AP81" s="388"/>
      <c r="AQ81" s="388"/>
      <c r="AR81" s="388"/>
      <c r="AS81" s="388"/>
      <c r="AT81" s="388"/>
      <c r="AU81" s="388"/>
      <c r="AV81" s="388"/>
      <c r="AW81" s="423"/>
      <c r="AX81" s="415"/>
      <c r="AY81" s="413"/>
      <c r="AZ81" s="413"/>
      <c r="BA81" s="413"/>
      <c r="BB81" s="413"/>
      <c r="BC81" s="413"/>
      <c r="BD81" s="413"/>
      <c r="BE81" s="413"/>
      <c r="BF81" s="413"/>
      <c r="BG81" s="414"/>
      <c r="BH81" s="40"/>
      <c r="BI81" s="463"/>
      <c r="BJ81" s="464"/>
      <c r="BK81" s="464"/>
      <c r="BL81" s="464"/>
      <c r="BM81" s="464"/>
      <c r="BN81" s="465"/>
      <c r="BO81" s="40"/>
      <c r="BP81" s="40"/>
      <c r="BQ81" s="40"/>
      <c r="BR81" s="40"/>
      <c r="BS81" s="40"/>
      <c r="BT81" s="40"/>
      <c r="BU81" s="40"/>
      <c r="BV81" s="40"/>
      <c r="BW81" s="40"/>
      <c r="BX81" s="40"/>
      <c r="BY81" s="40"/>
      <c r="BZ81" s="40"/>
      <c r="CA81" s="40"/>
      <c r="CB81" s="40"/>
      <c r="CC81" s="40"/>
      <c r="CD81" s="40"/>
      <c r="CE81" s="40"/>
      <c r="CF81" s="40"/>
      <c r="CG81" s="40"/>
      <c r="CH81" s="40"/>
      <c r="CI81" s="40"/>
      <c r="CJ81" s="40"/>
      <c r="CK81" s="40"/>
      <c r="CL81" s="40"/>
      <c r="CM81" s="40"/>
      <c r="CN81" s="40"/>
      <c r="CO81" s="40"/>
      <c r="CP81" s="40"/>
      <c r="CQ81" s="40"/>
      <c r="CR81" s="40"/>
      <c r="CS81" s="40"/>
      <c r="CT81" s="40"/>
      <c r="CU81" s="40"/>
      <c r="CV81" s="40"/>
    </row>
    <row r="82" spans="1:100" ht="15" customHeight="1" x14ac:dyDescent="0.35">
      <c r="A82" s="40"/>
      <c r="B82" s="253"/>
      <c r="C82" s="253"/>
      <c r="D82" s="254"/>
      <c r="E82" s="405"/>
      <c r="F82" s="406"/>
      <c r="G82" s="406"/>
      <c r="H82" s="406"/>
      <c r="I82" s="406"/>
      <c r="J82" s="389" t="str">
        <f ca="1">IF(AND('Riesgos Corrup'!$K$40="Baja",'Riesgos Corrup'!$O$40="Mayor"),CONCATENATE("R",'Riesgos Corrup'!$A$40),"")</f>
        <v/>
      </c>
      <c r="K82" s="390"/>
      <c r="L82" s="390" t="e">
        <f>IF(AND('Riesgos Corrup'!#REF!="Baja",'Riesgos Corrup'!#REF!="Mayor"),CONCATENATE("R",'Riesgos Corrup'!#REF!),"")</f>
        <v>#REF!</v>
      </c>
      <c r="M82" s="390"/>
      <c r="N82" s="390" t="str">
        <f ca="1">IF(AND('Riesgos Corrup'!$K$43="Baja",'Riesgos Corrup'!$O$43="Mayor"),CONCATENATE("R",'Riesgos Corrup'!$A$43),"")</f>
        <v/>
      </c>
      <c r="O82" s="390"/>
      <c r="P82" s="390" t="str">
        <f ca="1">IF(AND('Riesgos Corrup'!$K$46="Baja",'Riesgos Corrup'!$O$46="Mayor"),CONCATENATE("R",'Riesgos Corrup'!$A$46),"")</f>
        <v>R14</v>
      </c>
      <c r="Q82" s="390"/>
      <c r="R82" s="390" t="e">
        <f>IF(AND('Riesgos Corrup'!#REF!="Baja",'Riesgos Corrup'!#REF!="Mayor"),CONCATENATE("R",'Riesgos Corrup'!#REF!),"")</f>
        <v>#REF!</v>
      </c>
      <c r="S82" s="432"/>
      <c r="T82" s="395" t="str">
        <f ca="1">IF(AND('Riesgos Corrup'!$K$40="Baja",'Riesgos Corrup'!$O$40="Mayor"),CONCATENATE("R",'Riesgos Corrup'!$A$40),"")</f>
        <v/>
      </c>
      <c r="U82" s="396"/>
      <c r="V82" s="396" t="e">
        <f>IF(AND('Riesgos Corrup'!#REF!="Baja",'Riesgos Corrup'!#REF!="Mayor"),CONCATENATE("R",'Riesgos Corrup'!#REF!),"")</f>
        <v>#REF!</v>
      </c>
      <c r="W82" s="396"/>
      <c r="X82" s="396" t="str">
        <f ca="1">IF(AND('Riesgos Corrup'!$K$43="Baja",'Riesgos Corrup'!$O$43="Mayor"),CONCATENATE("R",'Riesgos Corrup'!$A$43),"")</f>
        <v/>
      </c>
      <c r="Y82" s="396"/>
      <c r="Z82" s="396" t="str">
        <f ca="1">IF(AND('Riesgos Corrup'!$K$46="Baja",'Riesgos Corrup'!$O$46="Mayor"),CONCATENATE("R",'Riesgos Corrup'!$A$46),"")</f>
        <v>R14</v>
      </c>
      <c r="AA82" s="396"/>
      <c r="AB82" s="396" t="e">
        <f>IF(AND('Riesgos Corrup'!#REF!="Baja",'Riesgos Corrup'!#REF!="Mayor"),CONCATENATE("R",'Riesgos Corrup'!#REF!),"")</f>
        <v>#REF!</v>
      </c>
      <c r="AC82" s="399"/>
      <c r="AD82" s="395" t="str">
        <f ca="1">IF(AND('Riesgos Corrup'!$K$40="Baja",'Riesgos Corrup'!$O$40="Mayor"),CONCATENATE("R",'Riesgos Corrup'!$A$40),"")</f>
        <v/>
      </c>
      <c r="AE82" s="396"/>
      <c r="AF82" s="396" t="e">
        <f>IF(AND('Riesgos Corrup'!#REF!="Baja",'Riesgos Corrup'!#REF!="Mayor"),CONCATENATE("R",'Riesgos Corrup'!#REF!),"")</f>
        <v>#REF!</v>
      </c>
      <c r="AG82" s="396"/>
      <c r="AH82" s="396" t="str">
        <f ca="1">IF(AND('Riesgos Corrup'!$K$43="Baja",'Riesgos Corrup'!$O$43="Mayor"),CONCATENATE("R",'Riesgos Corrup'!$A$43),"")</f>
        <v/>
      </c>
      <c r="AI82" s="396"/>
      <c r="AJ82" s="396" t="str">
        <f ca="1">IF(AND('Riesgos Corrup'!$K$46="Baja",'Riesgos Corrup'!$O$46="Mayor"),CONCATENATE("R",'Riesgos Corrup'!$A$46),"")</f>
        <v>R14</v>
      </c>
      <c r="AK82" s="396"/>
      <c r="AL82" s="396" t="e">
        <f>IF(AND('Riesgos Corrup'!#REF!="Baja",'Riesgos Corrup'!#REF!="Mayor"),CONCATENATE("R",'Riesgos Corrup'!#REF!),"")</f>
        <v>#REF!</v>
      </c>
      <c r="AM82" s="399"/>
      <c r="AN82" s="387" t="str">
        <f ca="1">IF(AND('Riesgos Corrup'!$K$40="Baja",'Riesgos Corrup'!$O$40="Mayor"),CONCATENATE("R",'Riesgos Corrup'!$A$40),"")</f>
        <v/>
      </c>
      <c r="AO82" s="388"/>
      <c r="AP82" s="388" t="e">
        <f>IF(AND('Riesgos Corrup'!#REF!="Baja",'Riesgos Corrup'!#REF!="Mayor"),CONCATENATE("R",'Riesgos Corrup'!#REF!),"")</f>
        <v>#REF!</v>
      </c>
      <c r="AQ82" s="388"/>
      <c r="AR82" s="388" t="str">
        <f ca="1">IF(AND('Riesgos Corrup'!$K$43="Baja",'Riesgos Corrup'!$O$43="Mayor"),CONCATENATE("R",'Riesgos Corrup'!$A$43),"")</f>
        <v/>
      </c>
      <c r="AS82" s="388"/>
      <c r="AT82" s="388" t="str">
        <f ca="1">IF(AND('Riesgos Corrup'!$K$46="Baja",'Riesgos Corrup'!$O$46="Mayor"),CONCATENATE("R",'Riesgos Corrup'!$A$46),"")</f>
        <v>R14</v>
      </c>
      <c r="AU82" s="388"/>
      <c r="AV82" s="388" t="e">
        <f>IF(AND('Riesgos Corrup'!#REF!="Baja",'Riesgos Corrup'!#REF!="Mayor"),CONCATENATE("R",'Riesgos Corrup'!#REF!),"")</f>
        <v>#REF!</v>
      </c>
      <c r="AW82" s="423"/>
      <c r="AX82" s="415" t="str">
        <f ca="1">IF(AND('Riesgos Corrup'!$K$40="Baja",'Riesgos Corrup'!$O$40="Catastrófico"),CONCATENATE("R",'Riesgos Corrup'!$A$40),"")</f>
        <v/>
      </c>
      <c r="AY82" s="413"/>
      <c r="AZ82" s="413" t="e">
        <f>IF(AND('Riesgos Corrup'!#REF!="Baja",'Riesgos Corrup'!#REF!="Catastrófico"),CONCATENATE("R",'Riesgos Corrup'!#REF!),"")</f>
        <v>#REF!</v>
      </c>
      <c r="BA82" s="413"/>
      <c r="BB82" s="413" t="str">
        <f ca="1">IF(AND('Riesgos Corrup'!$K$43="Baja",'Riesgos Corrup'!$O$43="Catastrófico"),CONCATENATE("R",'Riesgos Corrup'!$A$43),"")</f>
        <v/>
      </c>
      <c r="BC82" s="413"/>
      <c r="BD82" s="413" t="str">
        <f ca="1">IF(AND('Riesgos Corrup'!$K$46="Baja",'Riesgos Corrup'!$O$46="Catastrófico"),CONCATENATE("R",'Riesgos Corrup'!$A$46),"")</f>
        <v/>
      </c>
      <c r="BE82" s="413"/>
      <c r="BF82" s="413" t="e">
        <f>IF(AND('Riesgos Corrup'!#REF!="Baja",'Riesgos Corrup'!#REF!="Catastrófico"),CONCATENATE("R",'Riesgos Corrup'!#REF!),"")</f>
        <v>#REF!</v>
      </c>
      <c r="BG82" s="414"/>
      <c r="BH82" s="40"/>
      <c r="BI82" s="463"/>
      <c r="BJ82" s="464"/>
      <c r="BK82" s="464"/>
      <c r="BL82" s="464"/>
      <c r="BM82" s="464"/>
      <c r="BN82" s="465"/>
      <c r="BO82" s="40"/>
      <c r="BP82" s="40"/>
      <c r="BQ82" s="40"/>
      <c r="BR82" s="40"/>
      <c r="BS82" s="40"/>
      <c r="BT82" s="40"/>
      <c r="BU82" s="40"/>
      <c r="BV82" s="40"/>
      <c r="BW82" s="40"/>
      <c r="BX82" s="40"/>
      <c r="BY82" s="40"/>
      <c r="BZ82" s="40"/>
      <c r="CA82" s="40"/>
      <c r="CB82" s="40"/>
      <c r="CC82" s="40"/>
      <c r="CD82" s="40"/>
      <c r="CE82" s="40"/>
      <c r="CF82" s="40"/>
      <c r="CG82" s="40"/>
      <c r="CH82" s="40"/>
      <c r="CI82" s="40"/>
      <c r="CJ82" s="40"/>
      <c r="CK82" s="40"/>
      <c r="CL82" s="40"/>
      <c r="CM82" s="40"/>
      <c r="CN82" s="40"/>
      <c r="CO82" s="40"/>
      <c r="CP82" s="40"/>
      <c r="CQ82" s="40"/>
      <c r="CR82" s="40"/>
      <c r="CS82" s="40"/>
      <c r="CT82" s="40"/>
      <c r="CU82" s="40"/>
      <c r="CV82" s="40"/>
    </row>
    <row r="83" spans="1:100" ht="15" customHeight="1" x14ac:dyDescent="0.35">
      <c r="A83" s="40"/>
      <c r="B83" s="253"/>
      <c r="C83" s="253"/>
      <c r="D83" s="254"/>
      <c r="E83" s="405"/>
      <c r="F83" s="406"/>
      <c r="G83" s="406"/>
      <c r="H83" s="406"/>
      <c r="I83" s="406"/>
      <c r="J83" s="389"/>
      <c r="K83" s="390"/>
      <c r="L83" s="390"/>
      <c r="M83" s="390"/>
      <c r="N83" s="390"/>
      <c r="O83" s="390"/>
      <c r="P83" s="390"/>
      <c r="Q83" s="390"/>
      <c r="R83" s="390"/>
      <c r="S83" s="432"/>
      <c r="T83" s="395"/>
      <c r="U83" s="396"/>
      <c r="V83" s="396"/>
      <c r="W83" s="396"/>
      <c r="X83" s="396"/>
      <c r="Y83" s="396"/>
      <c r="Z83" s="396"/>
      <c r="AA83" s="396"/>
      <c r="AB83" s="396"/>
      <c r="AC83" s="399"/>
      <c r="AD83" s="395"/>
      <c r="AE83" s="396"/>
      <c r="AF83" s="396"/>
      <c r="AG83" s="396"/>
      <c r="AH83" s="396"/>
      <c r="AI83" s="396"/>
      <c r="AJ83" s="396"/>
      <c r="AK83" s="396"/>
      <c r="AL83" s="396"/>
      <c r="AM83" s="399"/>
      <c r="AN83" s="387"/>
      <c r="AO83" s="388"/>
      <c r="AP83" s="388"/>
      <c r="AQ83" s="388"/>
      <c r="AR83" s="388"/>
      <c r="AS83" s="388"/>
      <c r="AT83" s="388"/>
      <c r="AU83" s="388"/>
      <c r="AV83" s="388"/>
      <c r="AW83" s="423"/>
      <c r="AX83" s="415"/>
      <c r="AY83" s="413"/>
      <c r="AZ83" s="413"/>
      <c r="BA83" s="413"/>
      <c r="BB83" s="413"/>
      <c r="BC83" s="413"/>
      <c r="BD83" s="413"/>
      <c r="BE83" s="413"/>
      <c r="BF83" s="413"/>
      <c r="BG83" s="414"/>
      <c r="BH83" s="40"/>
      <c r="BI83" s="463"/>
      <c r="BJ83" s="464"/>
      <c r="BK83" s="464"/>
      <c r="BL83" s="464"/>
      <c r="BM83" s="464"/>
      <c r="BN83" s="465"/>
      <c r="BO83" s="40"/>
      <c r="BP83" s="40"/>
      <c r="BQ83" s="40"/>
      <c r="BR83" s="40"/>
      <c r="BS83" s="40"/>
      <c r="BT83" s="40"/>
      <c r="BU83" s="40"/>
      <c r="BV83" s="40"/>
      <c r="BW83" s="40"/>
      <c r="BX83" s="40"/>
      <c r="BY83" s="40"/>
      <c r="BZ83" s="40"/>
      <c r="CA83" s="40"/>
      <c r="CB83" s="40"/>
      <c r="CC83" s="40"/>
      <c r="CD83" s="40"/>
      <c r="CE83" s="40"/>
      <c r="CF83" s="40"/>
      <c r="CG83" s="40"/>
      <c r="CH83" s="40"/>
      <c r="CI83" s="40"/>
      <c r="CJ83" s="40"/>
      <c r="CK83" s="40"/>
      <c r="CL83" s="40"/>
      <c r="CM83" s="40"/>
      <c r="CN83" s="40"/>
      <c r="CO83" s="40"/>
      <c r="CP83" s="40"/>
      <c r="CQ83" s="40"/>
      <c r="CR83" s="40"/>
      <c r="CS83" s="40"/>
      <c r="CT83" s="40"/>
      <c r="CU83" s="40"/>
      <c r="CV83" s="40"/>
    </row>
    <row r="84" spans="1:100" ht="15" customHeight="1" x14ac:dyDescent="0.35">
      <c r="A84" s="40"/>
      <c r="B84" s="253"/>
      <c r="C84" s="253"/>
      <c r="D84" s="254"/>
      <c r="E84" s="405"/>
      <c r="F84" s="406"/>
      <c r="G84" s="406"/>
      <c r="H84" s="406"/>
      <c r="I84" s="406"/>
      <c r="J84" s="389" t="e">
        <f>IF(AND('Riesgos Corrup'!#REF!="Baja",'Riesgos Corrup'!#REF!="Mayor"),CONCATENATE("R",'Riesgos Corrup'!#REF!),"")</f>
        <v>#REF!</v>
      </c>
      <c r="K84" s="390"/>
      <c r="L84" s="390" t="e">
        <f>IF(AND('Riesgos Corrup'!#REF!="Baja",'Riesgos Corrup'!#REF!="Mayor"),CONCATENATE("R",'Riesgos Corrup'!#REF!),"")</f>
        <v>#REF!</v>
      </c>
      <c r="M84" s="390"/>
      <c r="N84" s="390" t="str">
        <f ca="1">IF(AND('Riesgos Corrup'!$K$49="Baja",'Riesgos Corrup'!$O$49="Mayor"),CONCATENATE("R",'Riesgos Corrup'!$A$49),"")</f>
        <v/>
      </c>
      <c r="O84" s="390"/>
      <c r="P84" s="390" t="e">
        <f>IF(AND('Riesgos Corrup'!#REF!="Baja",'Riesgos Corrup'!#REF!="Mayor"),CONCATENATE("R",'Riesgos Corrup'!#REF!),"")</f>
        <v>#REF!</v>
      </c>
      <c r="Q84" s="390"/>
      <c r="R84" s="390" t="str">
        <f>IF(AND('Riesgos Corrup'!$K$54="Baja",'Riesgos Corrup'!$O$54="Mayor"),CONCATENATE("R",'Riesgos Corrup'!$A$54),"")</f>
        <v/>
      </c>
      <c r="S84" s="432"/>
      <c r="T84" s="395" t="e">
        <f>IF(AND('Riesgos Corrup'!#REF!="Baja",'Riesgos Corrup'!#REF!="Mayor"),CONCATENATE("R",'Riesgos Corrup'!#REF!),"")</f>
        <v>#REF!</v>
      </c>
      <c r="U84" s="396"/>
      <c r="V84" s="396" t="e">
        <f>IF(AND('Riesgos Corrup'!#REF!="Baja",'Riesgos Corrup'!#REF!="Mayor"),CONCATENATE("R",'Riesgos Corrup'!#REF!),"")</f>
        <v>#REF!</v>
      </c>
      <c r="W84" s="396"/>
      <c r="X84" s="396" t="str">
        <f ca="1">IF(AND('Riesgos Corrup'!$K$49="Baja",'Riesgos Corrup'!$O$49="Mayor"),CONCATENATE("R",'Riesgos Corrup'!$A$49),"")</f>
        <v/>
      </c>
      <c r="Y84" s="396"/>
      <c r="Z84" s="396" t="e">
        <f>IF(AND('Riesgos Corrup'!#REF!="Baja",'Riesgos Corrup'!#REF!="Mayor"),CONCATENATE("R",'Riesgos Corrup'!#REF!),"")</f>
        <v>#REF!</v>
      </c>
      <c r="AA84" s="396"/>
      <c r="AB84" s="396" t="str">
        <f>IF(AND('Riesgos Corrup'!$K$54="Baja",'Riesgos Corrup'!$O$54="Mayor"),CONCATENATE("R",'Riesgos Corrup'!$A$54),"")</f>
        <v/>
      </c>
      <c r="AC84" s="399"/>
      <c r="AD84" s="395" t="e">
        <f>IF(AND('Riesgos Corrup'!#REF!="Baja",'Riesgos Corrup'!#REF!="Mayor"),CONCATENATE("R",'Riesgos Corrup'!#REF!),"")</f>
        <v>#REF!</v>
      </c>
      <c r="AE84" s="396"/>
      <c r="AF84" s="396" t="e">
        <f>IF(AND('Riesgos Corrup'!#REF!="Baja",'Riesgos Corrup'!#REF!="Mayor"),CONCATENATE("R",'Riesgos Corrup'!#REF!),"")</f>
        <v>#REF!</v>
      </c>
      <c r="AG84" s="396"/>
      <c r="AH84" s="396" t="str">
        <f ca="1">IF(AND('Riesgos Corrup'!$K$49="Baja",'Riesgos Corrup'!$O$49="Mayor"),CONCATENATE("R",'Riesgos Corrup'!$A$49),"")</f>
        <v/>
      </c>
      <c r="AI84" s="396"/>
      <c r="AJ84" s="396" t="e">
        <f>IF(AND('Riesgos Corrup'!#REF!="Baja",'Riesgos Corrup'!#REF!="Mayor"),CONCATENATE("R",'Riesgos Corrup'!#REF!),"")</f>
        <v>#REF!</v>
      </c>
      <c r="AK84" s="396"/>
      <c r="AL84" s="396" t="str">
        <f>IF(AND('Riesgos Corrup'!$K$54="Baja",'Riesgos Corrup'!$O$54="Mayor"),CONCATENATE("R",'Riesgos Corrup'!$A$54),"")</f>
        <v/>
      </c>
      <c r="AM84" s="399"/>
      <c r="AN84" s="387" t="e">
        <f>IF(AND('Riesgos Corrup'!#REF!="Baja",'Riesgos Corrup'!#REF!="Mayor"),CONCATENATE("R",'Riesgos Corrup'!#REF!),"")</f>
        <v>#REF!</v>
      </c>
      <c r="AO84" s="388"/>
      <c r="AP84" s="388" t="e">
        <f>IF(AND('Riesgos Corrup'!#REF!="Baja",'Riesgos Corrup'!#REF!="Mayor"),CONCATENATE("R",'Riesgos Corrup'!#REF!),"")</f>
        <v>#REF!</v>
      </c>
      <c r="AQ84" s="388"/>
      <c r="AR84" s="388" t="str">
        <f ca="1">IF(AND('Riesgos Corrup'!$K$49="Baja",'Riesgos Corrup'!$O$49="Mayor"),CONCATENATE("R",'Riesgos Corrup'!$A$49),"")</f>
        <v/>
      </c>
      <c r="AS84" s="388"/>
      <c r="AT84" s="388" t="e">
        <f>IF(AND('Riesgos Corrup'!#REF!="Baja",'Riesgos Corrup'!#REF!="Mayor"),CONCATENATE("R",'Riesgos Corrup'!#REF!),"")</f>
        <v>#REF!</v>
      </c>
      <c r="AU84" s="388"/>
      <c r="AV84" s="388" t="str">
        <f>IF(AND('Riesgos Corrup'!$K$54="Baja",'Riesgos Corrup'!$O$54="Mayor"),CONCATENATE("R",'Riesgos Corrup'!$A$54),"")</f>
        <v/>
      </c>
      <c r="AW84" s="423"/>
      <c r="AX84" s="415" t="e">
        <f>IF(AND('Riesgos Corrup'!#REF!="Baja",'Riesgos Corrup'!#REF!="Catastrófico"),CONCATENATE("R",'Riesgos Corrup'!#REF!),"")</f>
        <v>#REF!</v>
      </c>
      <c r="AY84" s="413"/>
      <c r="AZ84" s="413" t="e">
        <f>IF(AND('Riesgos Corrup'!#REF!="Baja",'Riesgos Corrup'!#REF!="Catastrófico"),CONCATENATE("R",'Riesgos Corrup'!#REF!),"")</f>
        <v>#REF!</v>
      </c>
      <c r="BA84" s="413"/>
      <c r="BB84" s="413" t="str">
        <f ca="1">IF(AND('Riesgos Corrup'!$K$49="Baja",'Riesgos Corrup'!$O$49="Catastrófico"),CONCATENATE("R",'Riesgos Corrup'!$A$49),"")</f>
        <v/>
      </c>
      <c r="BC84" s="413"/>
      <c r="BD84" s="413" t="e">
        <f>IF(AND('Riesgos Corrup'!#REF!="Baja",'Riesgos Corrup'!#REF!="Catastrófico"),CONCATENATE("R",'Riesgos Corrup'!#REF!),"")</f>
        <v>#REF!</v>
      </c>
      <c r="BE84" s="413"/>
      <c r="BF84" s="413" t="str">
        <f>IF(AND('Riesgos Corrup'!$K$54="Baja",'Riesgos Corrup'!$O$54="Catastrófico"),CONCATENATE("R",'Riesgos Corrup'!$A$54),"")</f>
        <v/>
      </c>
      <c r="BG84" s="414"/>
      <c r="BH84" s="40"/>
      <c r="BI84" s="463"/>
      <c r="BJ84" s="464"/>
      <c r="BK84" s="464"/>
      <c r="BL84" s="464"/>
      <c r="BM84" s="464"/>
      <c r="BN84" s="465"/>
      <c r="BO84" s="40"/>
      <c r="BP84" s="40"/>
      <c r="BQ84" s="40"/>
      <c r="BR84" s="40"/>
      <c r="BS84" s="40"/>
      <c r="BT84" s="40"/>
      <c r="BU84" s="40"/>
      <c r="BV84" s="40"/>
      <c r="BW84" s="40"/>
      <c r="BX84" s="40"/>
      <c r="BY84" s="40"/>
      <c r="BZ84" s="40"/>
      <c r="CA84" s="40"/>
      <c r="CB84" s="40"/>
      <c r="CC84" s="40"/>
      <c r="CD84" s="40"/>
      <c r="CE84" s="40"/>
      <c r="CF84" s="40"/>
      <c r="CG84" s="40"/>
      <c r="CH84" s="40"/>
      <c r="CI84" s="40"/>
      <c r="CJ84" s="40"/>
      <c r="CK84" s="40"/>
      <c r="CL84" s="40"/>
      <c r="CM84" s="40"/>
      <c r="CN84" s="40"/>
      <c r="CO84" s="40"/>
      <c r="CP84" s="40"/>
      <c r="CQ84" s="40"/>
      <c r="CR84" s="40"/>
      <c r="CS84" s="40"/>
      <c r="CT84" s="40"/>
      <c r="CU84" s="40"/>
      <c r="CV84" s="40"/>
    </row>
    <row r="85" spans="1:100" ht="15.75" customHeight="1" thickBot="1" x14ac:dyDescent="0.4">
      <c r="A85" s="40"/>
      <c r="B85" s="253"/>
      <c r="C85" s="253"/>
      <c r="D85" s="254"/>
      <c r="E85" s="407"/>
      <c r="F85" s="408"/>
      <c r="G85" s="408"/>
      <c r="H85" s="408"/>
      <c r="I85" s="408"/>
      <c r="J85" s="391"/>
      <c r="K85" s="392"/>
      <c r="L85" s="392"/>
      <c r="M85" s="392"/>
      <c r="N85" s="392"/>
      <c r="O85" s="392"/>
      <c r="P85" s="392"/>
      <c r="Q85" s="392"/>
      <c r="R85" s="392"/>
      <c r="S85" s="470"/>
      <c r="T85" s="397"/>
      <c r="U85" s="398"/>
      <c r="V85" s="398"/>
      <c r="W85" s="398"/>
      <c r="X85" s="398"/>
      <c r="Y85" s="398"/>
      <c r="Z85" s="398"/>
      <c r="AA85" s="398"/>
      <c r="AB85" s="398"/>
      <c r="AC85" s="400"/>
      <c r="AD85" s="397"/>
      <c r="AE85" s="398"/>
      <c r="AF85" s="398"/>
      <c r="AG85" s="398"/>
      <c r="AH85" s="398"/>
      <c r="AI85" s="398"/>
      <c r="AJ85" s="398"/>
      <c r="AK85" s="398"/>
      <c r="AL85" s="398"/>
      <c r="AM85" s="400"/>
      <c r="AN85" s="424"/>
      <c r="AO85" s="422"/>
      <c r="AP85" s="422"/>
      <c r="AQ85" s="422"/>
      <c r="AR85" s="422"/>
      <c r="AS85" s="422"/>
      <c r="AT85" s="422"/>
      <c r="AU85" s="422"/>
      <c r="AV85" s="422"/>
      <c r="AW85" s="425"/>
      <c r="AX85" s="416"/>
      <c r="AY85" s="417"/>
      <c r="AZ85" s="417"/>
      <c r="BA85" s="417"/>
      <c r="BB85" s="417"/>
      <c r="BC85" s="417"/>
      <c r="BD85" s="417"/>
      <c r="BE85" s="417"/>
      <c r="BF85" s="417"/>
      <c r="BG85" s="418"/>
      <c r="BH85" s="40"/>
      <c r="BI85" s="463"/>
      <c r="BJ85" s="464"/>
      <c r="BK85" s="464"/>
      <c r="BL85" s="464"/>
      <c r="BM85" s="464"/>
      <c r="BN85" s="465"/>
      <c r="BO85" s="40"/>
      <c r="BP85" s="40"/>
      <c r="BQ85" s="40"/>
      <c r="BR85" s="40"/>
      <c r="BS85" s="40"/>
      <c r="BT85" s="40"/>
      <c r="BU85" s="40"/>
      <c r="BV85" s="40"/>
      <c r="BW85" s="40"/>
      <c r="BX85" s="40"/>
      <c r="BY85" s="40"/>
      <c r="BZ85" s="40"/>
      <c r="CA85" s="40"/>
      <c r="CB85" s="40"/>
      <c r="CC85" s="40"/>
      <c r="CD85" s="40"/>
      <c r="CE85" s="40"/>
      <c r="CF85" s="40"/>
      <c r="CG85" s="40"/>
      <c r="CH85" s="40"/>
      <c r="CI85" s="40"/>
      <c r="CJ85" s="40"/>
      <c r="CK85" s="40"/>
      <c r="CL85" s="40"/>
      <c r="CM85" s="40"/>
      <c r="CN85" s="40"/>
      <c r="CO85" s="40"/>
      <c r="CP85" s="40"/>
      <c r="CQ85" s="40"/>
      <c r="CR85" s="40"/>
      <c r="CS85" s="40"/>
      <c r="CT85" s="40"/>
      <c r="CU85" s="40"/>
      <c r="CV85" s="40"/>
    </row>
    <row r="86" spans="1:100" ht="15" customHeight="1" x14ac:dyDescent="0.35">
      <c r="A86" s="40"/>
      <c r="B86" s="253"/>
      <c r="C86" s="253"/>
      <c r="D86" s="254"/>
      <c r="E86" s="403" t="s">
        <v>104</v>
      </c>
      <c r="F86" s="404"/>
      <c r="G86" s="404"/>
      <c r="H86" s="404"/>
      <c r="I86" s="469"/>
      <c r="J86" s="393" t="str">
        <f ca="1">IF(AND('Riesgos Corrup'!$K$7="Muy Baja",'Riesgos Corrup'!$O$7="Mayor"),CONCATENATE("R",'Riesgos Corrup'!$A$7),"")</f>
        <v/>
      </c>
      <c r="K86" s="394"/>
      <c r="L86" s="394" t="e">
        <f>IF(AND('Riesgos Corrup'!#REF!="Muy Baja",'Riesgos Corrup'!#REF!="Mayor"),CONCATENATE("R",'Riesgos Corrup'!#REF!),"")</f>
        <v>#REF!</v>
      </c>
      <c r="M86" s="394"/>
      <c r="N86" s="394" t="e">
        <f>IF(AND('Riesgos Corrup'!#REF!="Muy Baja",'Riesgos Corrup'!#REF!="Mayor"),CONCATENATE("R",'Riesgos Corrup'!#REF!),"")</f>
        <v>#REF!</v>
      </c>
      <c r="O86" s="394"/>
      <c r="P86" s="394" t="str">
        <f ca="1">IF(AND('Riesgos Corrup'!$K$10="Muy Baja",'Riesgos Corrup'!$O$10="Mayor"),CONCATENATE("R",'Riesgos Corrup'!$A$10),"")</f>
        <v/>
      </c>
      <c r="Q86" s="394"/>
      <c r="R86" s="394" t="e">
        <f>IF(AND('Riesgos Corrup'!#REF!="Muy Baja",'Riesgos Corrup'!#REF!="Mayor"),CONCATENATE("R",'Riesgos Corrup'!#REF!),"")</f>
        <v>#REF!</v>
      </c>
      <c r="S86" s="431"/>
      <c r="T86" s="393" t="str">
        <f ca="1">IF(AND('Riesgos Corrup'!$K$7="Muy Baja",'Riesgos Corrup'!$O$7="Mayor"),CONCATENATE("R",'Riesgos Corrup'!$A$7),"")</f>
        <v/>
      </c>
      <c r="U86" s="394"/>
      <c r="V86" s="394" t="e">
        <f>IF(AND('Riesgos Corrup'!#REF!="Muy Baja",'Riesgos Corrup'!#REF!="Mayor"),CONCATENATE("R",'Riesgos Corrup'!#REF!),"")</f>
        <v>#REF!</v>
      </c>
      <c r="W86" s="394"/>
      <c r="X86" s="394" t="e">
        <f>IF(AND('Riesgos Corrup'!#REF!="Muy Baja",'Riesgos Corrup'!#REF!="Mayor"),CONCATENATE("R",'Riesgos Corrup'!#REF!),"")</f>
        <v>#REF!</v>
      </c>
      <c r="Y86" s="394"/>
      <c r="Z86" s="394" t="str">
        <f ca="1">IF(AND('Riesgos Corrup'!$K$10="Muy Baja",'Riesgos Corrup'!$O$10="Mayor"),CONCATENATE("R",'Riesgos Corrup'!$A$10),"")</f>
        <v/>
      </c>
      <c r="AA86" s="394"/>
      <c r="AB86" s="394" t="e">
        <f>IF(AND('Riesgos Corrup'!#REF!="Muy Baja",'Riesgos Corrup'!#REF!="Mayor"),CONCATENATE("R",'Riesgos Corrup'!#REF!),"")</f>
        <v>#REF!</v>
      </c>
      <c r="AC86" s="431"/>
      <c r="AD86" s="411" t="str">
        <f ca="1">IF(AND('Riesgos Corrup'!$K$7="Muy Baja",'Riesgos Corrup'!$O$7="Mayor"),CONCATENATE("R",'Riesgos Corrup'!$A$7),"")</f>
        <v/>
      </c>
      <c r="AE86" s="401"/>
      <c r="AF86" s="401" t="e">
        <f>IF(AND('Riesgos Corrup'!#REF!="Muy Baja",'Riesgos Corrup'!#REF!="Mayor"),CONCATENATE("R",'Riesgos Corrup'!#REF!),"")</f>
        <v>#REF!</v>
      </c>
      <c r="AG86" s="401"/>
      <c r="AH86" s="401" t="e">
        <f>IF(AND('Riesgos Corrup'!#REF!="Muy Baja",'Riesgos Corrup'!#REF!="Mayor"),CONCATENATE("R",'Riesgos Corrup'!#REF!),"")</f>
        <v>#REF!</v>
      </c>
      <c r="AI86" s="401"/>
      <c r="AJ86" s="401" t="str">
        <f ca="1">IF(AND('Riesgos Corrup'!$K$10="Muy Baja",'Riesgos Corrup'!$O$10="Mayor"),CONCATENATE("R",'Riesgos Corrup'!$A$10),"")</f>
        <v/>
      </c>
      <c r="AK86" s="401"/>
      <c r="AL86" s="401" t="e">
        <f>IF(AND('Riesgos Corrup'!#REF!="Muy Baja",'Riesgos Corrup'!#REF!="Mayor"),CONCATENATE("R",'Riesgos Corrup'!#REF!),"")</f>
        <v>#REF!</v>
      </c>
      <c r="AM86" s="412"/>
      <c r="AN86" s="409" t="str">
        <f ca="1">IF(AND('Riesgos Corrup'!$K$7="Muy Baja",'Riesgos Corrup'!$O$7="Mayor"),CONCATENATE("R",'Riesgos Corrup'!$A$7),"")</f>
        <v/>
      </c>
      <c r="AO86" s="410"/>
      <c r="AP86" s="410" t="e">
        <f>IF(AND('Riesgos Corrup'!#REF!="Muy Baja",'Riesgos Corrup'!#REF!="Mayor"),CONCATENATE("R",'Riesgos Corrup'!#REF!),"")</f>
        <v>#REF!</v>
      </c>
      <c r="AQ86" s="410"/>
      <c r="AR86" s="410" t="e">
        <f>IF(AND('Riesgos Corrup'!#REF!="Muy Baja",'Riesgos Corrup'!#REF!="Mayor"),CONCATENATE("R",'Riesgos Corrup'!#REF!),"")</f>
        <v>#REF!</v>
      </c>
      <c r="AS86" s="410"/>
      <c r="AT86" s="410" t="str">
        <f ca="1">IF(AND('Riesgos Corrup'!$K$10="Muy Baja",'Riesgos Corrup'!$O$10="Mayor"),CONCATENATE("R",'Riesgos Corrup'!$A$10),"")</f>
        <v/>
      </c>
      <c r="AU86" s="410"/>
      <c r="AV86" s="410" t="e">
        <f>IF(AND('Riesgos Corrup'!#REF!="Muy Baja",'Riesgos Corrup'!#REF!="Mayor"),CONCATENATE("R",'Riesgos Corrup'!#REF!),"")</f>
        <v>#REF!</v>
      </c>
      <c r="AW86" s="426"/>
      <c r="AX86" s="419" t="str">
        <f ca="1">IF(AND('Riesgos Corrup'!$K$7="Muy Baja",'Riesgos Corrup'!$O$7="Catastrófico"),CONCATENATE("R",'Riesgos Corrup'!$A$7),"")</f>
        <v/>
      </c>
      <c r="AY86" s="420"/>
      <c r="AZ86" s="420" t="e">
        <f>IF(AND('Riesgos Corrup'!#REF!="Muy Baja",'Riesgos Corrup'!#REF!="Catastrófico"),CONCATENATE("R",'Riesgos Corrup'!#REF!),"")</f>
        <v>#REF!</v>
      </c>
      <c r="BA86" s="420"/>
      <c r="BB86" s="420" t="e">
        <f>IF(AND('Riesgos Corrup'!#REF!="Muy Baja",'Riesgos Corrup'!#REF!="Catastrófico"),CONCATENATE("R",'Riesgos Corrup'!#REF!),"")</f>
        <v>#REF!</v>
      </c>
      <c r="BC86" s="420"/>
      <c r="BD86" s="420" t="str">
        <f ca="1">IF(AND('Riesgos Corrup'!$K$10="Muy Baja",'Riesgos Corrup'!$O$10="Catastrófico"),CONCATENATE("R",'Riesgos Corrup'!$A$10),"")</f>
        <v/>
      </c>
      <c r="BE86" s="420"/>
      <c r="BF86" s="420" t="e">
        <f>IF(AND('Riesgos Corrup'!#REF!="Muy Baja",'Riesgos Corrup'!#REF!="Catastrófico"),CONCATENATE("R",'Riesgos Corrup'!#REF!),"")</f>
        <v>#REF!</v>
      </c>
      <c r="BG86" s="421"/>
      <c r="BH86" s="40"/>
      <c r="BI86" s="463"/>
      <c r="BJ86" s="464"/>
      <c r="BK86" s="464"/>
      <c r="BL86" s="464"/>
      <c r="BM86" s="464"/>
      <c r="BN86" s="465"/>
      <c r="BO86" s="40"/>
      <c r="BP86" s="40"/>
      <c r="BQ86" s="40"/>
      <c r="BR86" s="40"/>
      <c r="BS86" s="40"/>
      <c r="BT86" s="40"/>
      <c r="BU86" s="40"/>
      <c r="BV86" s="40"/>
      <c r="BW86" s="40"/>
      <c r="BX86" s="40"/>
      <c r="BY86" s="40"/>
      <c r="BZ86" s="40"/>
      <c r="CA86" s="40"/>
      <c r="CB86" s="40"/>
      <c r="CC86" s="40"/>
      <c r="CD86" s="40"/>
      <c r="CE86" s="40"/>
      <c r="CF86" s="40"/>
      <c r="CG86" s="40"/>
      <c r="CH86" s="40"/>
      <c r="CI86" s="40"/>
      <c r="CJ86" s="40"/>
      <c r="CK86" s="40"/>
      <c r="CL86" s="40"/>
      <c r="CM86" s="40"/>
      <c r="CN86" s="40"/>
      <c r="CO86" s="40"/>
      <c r="CP86" s="40"/>
      <c r="CQ86" s="40"/>
      <c r="CR86" s="40"/>
      <c r="CS86" s="40"/>
      <c r="CT86" s="40"/>
      <c r="CU86" s="40"/>
      <c r="CV86" s="40"/>
    </row>
    <row r="87" spans="1:100" ht="15" customHeight="1" x14ac:dyDescent="0.35">
      <c r="A87" s="40"/>
      <c r="B87" s="253"/>
      <c r="C87" s="253"/>
      <c r="D87" s="254"/>
      <c r="E87" s="405"/>
      <c r="F87" s="406"/>
      <c r="G87" s="406"/>
      <c r="H87" s="406"/>
      <c r="I87" s="429"/>
      <c r="J87" s="389"/>
      <c r="K87" s="390"/>
      <c r="L87" s="390"/>
      <c r="M87" s="390"/>
      <c r="N87" s="390"/>
      <c r="O87" s="390"/>
      <c r="P87" s="390"/>
      <c r="Q87" s="390"/>
      <c r="R87" s="390"/>
      <c r="S87" s="432"/>
      <c r="T87" s="389"/>
      <c r="U87" s="390"/>
      <c r="V87" s="390"/>
      <c r="W87" s="390"/>
      <c r="X87" s="390"/>
      <c r="Y87" s="390"/>
      <c r="Z87" s="390"/>
      <c r="AA87" s="390"/>
      <c r="AB87" s="390"/>
      <c r="AC87" s="432"/>
      <c r="AD87" s="395"/>
      <c r="AE87" s="396"/>
      <c r="AF87" s="396"/>
      <c r="AG87" s="396"/>
      <c r="AH87" s="396"/>
      <c r="AI87" s="396"/>
      <c r="AJ87" s="396"/>
      <c r="AK87" s="396"/>
      <c r="AL87" s="396"/>
      <c r="AM87" s="399"/>
      <c r="AN87" s="387"/>
      <c r="AO87" s="388"/>
      <c r="AP87" s="388"/>
      <c r="AQ87" s="388"/>
      <c r="AR87" s="388"/>
      <c r="AS87" s="388"/>
      <c r="AT87" s="388"/>
      <c r="AU87" s="388"/>
      <c r="AV87" s="388"/>
      <c r="AW87" s="423"/>
      <c r="AX87" s="415"/>
      <c r="AY87" s="413"/>
      <c r="AZ87" s="413"/>
      <c r="BA87" s="413"/>
      <c r="BB87" s="413"/>
      <c r="BC87" s="413"/>
      <c r="BD87" s="413"/>
      <c r="BE87" s="413"/>
      <c r="BF87" s="413"/>
      <c r="BG87" s="414"/>
      <c r="BH87" s="40"/>
      <c r="BI87" s="463"/>
      <c r="BJ87" s="464"/>
      <c r="BK87" s="464"/>
      <c r="BL87" s="464"/>
      <c r="BM87" s="464"/>
      <c r="BN87" s="465"/>
      <c r="BO87" s="40"/>
      <c r="BP87" s="40"/>
      <c r="BQ87" s="40"/>
      <c r="BR87" s="40"/>
      <c r="BS87" s="40"/>
      <c r="BT87" s="40"/>
      <c r="BU87" s="40"/>
      <c r="BV87" s="40"/>
      <c r="BW87" s="40"/>
      <c r="BX87" s="40"/>
      <c r="BY87" s="40"/>
      <c r="BZ87" s="40"/>
      <c r="CA87" s="40"/>
      <c r="CB87" s="40"/>
      <c r="CC87" s="40"/>
      <c r="CD87" s="40"/>
      <c r="CE87" s="40"/>
      <c r="CF87" s="40"/>
      <c r="CG87" s="40"/>
      <c r="CH87" s="40"/>
      <c r="CI87" s="40"/>
      <c r="CJ87" s="40"/>
      <c r="CK87" s="40"/>
      <c r="CL87" s="40"/>
      <c r="CM87" s="40"/>
      <c r="CN87" s="40"/>
      <c r="CO87" s="40"/>
      <c r="CP87" s="40"/>
      <c r="CQ87" s="40"/>
      <c r="CR87" s="40"/>
      <c r="CS87" s="40"/>
      <c r="CT87" s="40"/>
      <c r="CU87" s="40"/>
      <c r="CV87" s="40"/>
    </row>
    <row r="88" spans="1:100" ht="15" customHeight="1" x14ac:dyDescent="0.35">
      <c r="A88" s="40"/>
      <c r="B88" s="253"/>
      <c r="C88" s="253"/>
      <c r="D88" s="254"/>
      <c r="E88" s="405"/>
      <c r="F88" s="406"/>
      <c r="G88" s="406"/>
      <c r="H88" s="406"/>
      <c r="I88" s="429"/>
      <c r="J88" s="389" t="str">
        <f ca="1">IF(AND('Riesgos Corrup'!$K$13="Muy Baja",'Riesgos Corrup'!$O$13="Mayor"),CONCATENATE("R",'Riesgos Corrup'!$A$13),"")</f>
        <v/>
      </c>
      <c r="K88" s="390"/>
      <c r="L88" s="390" t="e">
        <f>IF(AND('Riesgos Corrup'!#REF!="Muy Baja",'Riesgos Corrup'!#REF!="Mayor"),CONCATENATE("R",'Riesgos Corrup'!#REF!),"")</f>
        <v>#REF!</v>
      </c>
      <c r="M88" s="390"/>
      <c r="N88" s="390" t="e">
        <f>IF(AND('Riesgos Corrup'!#REF!="Muy Baja",'Riesgos Corrup'!#REF!="Mayor"),CONCATENATE("R",'Riesgos Corrup'!#REF!),"")</f>
        <v>#REF!</v>
      </c>
      <c r="O88" s="390"/>
      <c r="P88" s="390" t="e">
        <f>IF(AND('Riesgos Corrup'!#REF!="Muy Baja",'Riesgos Corrup'!#REF!="Mayor"),CONCATENATE("R",'Riesgos Corrup'!#REF!),"")</f>
        <v>#REF!</v>
      </c>
      <c r="Q88" s="390"/>
      <c r="R88" s="390" t="str">
        <f ca="1">IF(AND('Riesgos Corrup'!$K$16="Muy Baja",'Riesgos Corrup'!$O$16="Mayor"),CONCATENATE("R",'Riesgos Corrup'!$A$16),"")</f>
        <v/>
      </c>
      <c r="S88" s="432"/>
      <c r="T88" s="389" t="str">
        <f ca="1">IF(AND('Riesgos Corrup'!$K$13="Muy Baja",'Riesgos Corrup'!$O$13="Mayor"),CONCATENATE("R",'Riesgos Corrup'!$A$13),"")</f>
        <v/>
      </c>
      <c r="U88" s="390"/>
      <c r="V88" s="390" t="e">
        <f>IF(AND('Riesgos Corrup'!#REF!="Muy Baja",'Riesgos Corrup'!#REF!="Mayor"),CONCATENATE("R",'Riesgos Corrup'!#REF!),"")</f>
        <v>#REF!</v>
      </c>
      <c r="W88" s="390"/>
      <c r="X88" s="390" t="e">
        <f>IF(AND('Riesgos Corrup'!#REF!="Muy Baja",'Riesgos Corrup'!#REF!="Mayor"),CONCATENATE("R",'Riesgos Corrup'!#REF!),"")</f>
        <v>#REF!</v>
      </c>
      <c r="Y88" s="390"/>
      <c r="Z88" s="390" t="e">
        <f>IF(AND('Riesgos Corrup'!#REF!="Muy Baja",'Riesgos Corrup'!#REF!="Mayor"),CONCATENATE("R",'Riesgos Corrup'!#REF!),"")</f>
        <v>#REF!</v>
      </c>
      <c r="AA88" s="390"/>
      <c r="AB88" s="390" t="str">
        <f ca="1">IF(AND('Riesgos Corrup'!$K$16="Muy Baja",'Riesgos Corrup'!$O$16="Mayor"),CONCATENATE("R",'Riesgos Corrup'!$A$16),"")</f>
        <v/>
      </c>
      <c r="AC88" s="432"/>
      <c r="AD88" s="395" t="str">
        <f ca="1">IF(AND('Riesgos Corrup'!$K$13="Muy Baja",'Riesgos Corrup'!$O$13="Mayor"),CONCATENATE("R",'Riesgos Corrup'!$A$13),"")</f>
        <v/>
      </c>
      <c r="AE88" s="396"/>
      <c r="AF88" s="396" t="e">
        <f>IF(AND('Riesgos Corrup'!#REF!="Muy Baja",'Riesgos Corrup'!#REF!="Mayor"),CONCATENATE("R",'Riesgos Corrup'!#REF!),"")</f>
        <v>#REF!</v>
      </c>
      <c r="AG88" s="396"/>
      <c r="AH88" s="396" t="e">
        <f>IF(AND('Riesgos Corrup'!#REF!="Muy Baja",'Riesgos Corrup'!#REF!="Mayor"),CONCATENATE("R",'Riesgos Corrup'!#REF!),"")</f>
        <v>#REF!</v>
      </c>
      <c r="AI88" s="396"/>
      <c r="AJ88" s="396" t="e">
        <f>IF(AND('Riesgos Corrup'!#REF!="Muy Baja",'Riesgos Corrup'!#REF!="Mayor"),CONCATENATE("R",'Riesgos Corrup'!#REF!),"")</f>
        <v>#REF!</v>
      </c>
      <c r="AK88" s="396"/>
      <c r="AL88" s="396" t="str">
        <f ca="1">IF(AND('Riesgos Corrup'!$K$16="Muy Baja",'Riesgos Corrup'!$O$16="Mayor"),CONCATENATE("R",'Riesgos Corrup'!$A$16),"")</f>
        <v/>
      </c>
      <c r="AM88" s="399"/>
      <c r="AN88" s="387" t="str">
        <f ca="1">IF(AND('Riesgos Corrup'!$K$13="Muy Baja",'Riesgos Corrup'!$O$13="Mayor"),CONCATENATE("R",'Riesgos Corrup'!$A$13),"")</f>
        <v/>
      </c>
      <c r="AO88" s="388"/>
      <c r="AP88" s="388" t="e">
        <f>IF(AND('Riesgos Corrup'!#REF!="Muy Baja",'Riesgos Corrup'!#REF!="Mayor"),CONCATENATE("R",'Riesgos Corrup'!#REF!),"")</f>
        <v>#REF!</v>
      </c>
      <c r="AQ88" s="388"/>
      <c r="AR88" s="388" t="e">
        <f>IF(AND('Riesgos Corrup'!#REF!="Muy Baja",'Riesgos Corrup'!#REF!="Mayor"),CONCATENATE("R",'Riesgos Corrup'!#REF!),"")</f>
        <v>#REF!</v>
      </c>
      <c r="AS88" s="388"/>
      <c r="AT88" s="388" t="e">
        <f>IF(AND('Riesgos Corrup'!#REF!="Muy Baja",'Riesgos Corrup'!#REF!="Mayor"),CONCATENATE("R",'Riesgos Corrup'!#REF!),"")</f>
        <v>#REF!</v>
      </c>
      <c r="AU88" s="388"/>
      <c r="AV88" s="388" t="str">
        <f ca="1">IF(AND('Riesgos Corrup'!$K$16="Muy Baja",'Riesgos Corrup'!$O$16="Mayor"),CONCATENATE("R",'Riesgos Corrup'!$A$16),"")</f>
        <v/>
      </c>
      <c r="AW88" s="423"/>
      <c r="AX88" s="415" t="str">
        <f ca="1">IF(AND('Riesgos Corrup'!$K$13="Muy Baja",'Riesgos Corrup'!$O$13="Catastrófico"),CONCATENATE("R",'Riesgos Corrup'!$A$13),"")</f>
        <v/>
      </c>
      <c r="AY88" s="413"/>
      <c r="AZ88" s="413" t="e">
        <f>IF(AND('Riesgos Corrup'!#REF!="Muy Baja",'Riesgos Corrup'!#REF!="Catastrófico"),CONCATENATE("R",'Riesgos Corrup'!#REF!),"")</f>
        <v>#REF!</v>
      </c>
      <c r="BA88" s="413"/>
      <c r="BB88" s="413" t="e">
        <f>IF(AND('Riesgos Corrup'!#REF!="Muy Baja",'Riesgos Corrup'!#REF!="Catastrófico"),CONCATENATE("R",'Riesgos Corrup'!#REF!),"")</f>
        <v>#REF!</v>
      </c>
      <c r="BC88" s="413"/>
      <c r="BD88" s="413" t="e">
        <f>IF(AND('Riesgos Corrup'!#REF!="Muy Baja",'Riesgos Corrup'!#REF!="Catastrófico"),CONCATENATE("R",'Riesgos Corrup'!#REF!),"")</f>
        <v>#REF!</v>
      </c>
      <c r="BE88" s="413"/>
      <c r="BF88" s="413" t="str">
        <f ca="1">IF(AND('Riesgos Corrup'!$K$16="Muy Baja",'Riesgos Corrup'!$O$16="Catastrófico"),CONCATENATE("R",'Riesgos Corrup'!$A$16),"")</f>
        <v/>
      </c>
      <c r="BG88" s="414"/>
      <c r="BH88" s="40"/>
      <c r="BI88" s="463"/>
      <c r="BJ88" s="464"/>
      <c r="BK88" s="464"/>
      <c r="BL88" s="464"/>
      <c r="BM88" s="464"/>
      <c r="BN88" s="465"/>
      <c r="BO88" s="40"/>
      <c r="BP88" s="40"/>
      <c r="BQ88" s="40"/>
      <c r="BR88" s="40"/>
      <c r="BS88" s="40"/>
      <c r="BT88" s="40"/>
      <c r="BU88" s="40"/>
      <c r="BV88" s="40"/>
      <c r="BW88" s="40"/>
      <c r="BX88" s="40"/>
      <c r="BY88" s="40"/>
      <c r="BZ88" s="40"/>
      <c r="CA88" s="40"/>
      <c r="CB88" s="40"/>
      <c r="CC88" s="40"/>
      <c r="CD88" s="40"/>
      <c r="CE88" s="40"/>
      <c r="CF88" s="40"/>
      <c r="CG88" s="40"/>
      <c r="CH88" s="40"/>
      <c r="CI88" s="40"/>
      <c r="CJ88" s="40"/>
      <c r="CK88" s="40"/>
      <c r="CL88" s="40"/>
      <c r="CM88" s="40"/>
      <c r="CN88" s="40"/>
      <c r="CO88" s="40"/>
      <c r="CP88" s="40"/>
      <c r="CQ88" s="40"/>
      <c r="CR88" s="40"/>
      <c r="CS88" s="40"/>
      <c r="CT88" s="40"/>
      <c r="CU88" s="40"/>
      <c r="CV88" s="40"/>
    </row>
    <row r="89" spans="1:100" ht="15" customHeight="1" x14ac:dyDescent="0.35">
      <c r="A89" s="40"/>
      <c r="B89" s="253"/>
      <c r="C89" s="253"/>
      <c r="D89" s="254"/>
      <c r="E89" s="405"/>
      <c r="F89" s="406"/>
      <c r="G89" s="406"/>
      <c r="H89" s="406"/>
      <c r="I89" s="429"/>
      <c r="J89" s="389"/>
      <c r="K89" s="390"/>
      <c r="L89" s="390"/>
      <c r="M89" s="390"/>
      <c r="N89" s="390"/>
      <c r="O89" s="390"/>
      <c r="P89" s="390"/>
      <c r="Q89" s="390"/>
      <c r="R89" s="390"/>
      <c r="S89" s="432"/>
      <c r="T89" s="389"/>
      <c r="U89" s="390"/>
      <c r="V89" s="390"/>
      <c r="W89" s="390"/>
      <c r="X89" s="390"/>
      <c r="Y89" s="390"/>
      <c r="Z89" s="390"/>
      <c r="AA89" s="390"/>
      <c r="AB89" s="390"/>
      <c r="AC89" s="432"/>
      <c r="AD89" s="395"/>
      <c r="AE89" s="396"/>
      <c r="AF89" s="396"/>
      <c r="AG89" s="396"/>
      <c r="AH89" s="396"/>
      <c r="AI89" s="396"/>
      <c r="AJ89" s="396"/>
      <c r="AK89" s="396"/>
      <c r="AL89" s="396"/>
      <c r="AM89" s="399"/>
      <c r="AN89" s="387"/>
      <c r="AO89" s="388"/>
      <c r="AP89" s="388"/>
      <c r="AQ89" s="388"/>
      <c r="AR89" s="388"/>
      <c r="AS89" s="388"/>
      <c r="AT89" s="388"/>
      <c r="AU89" s="388"/>
      <c r="AV89" s="388"/>
      <c r="AW89" s="423"/>
      <c r="AX89" s="415"/>
      <c r="AY89" s="413"/>
      <c r="AZ89" s="413"/>
      <c r="BA89" s="413"/>
      <c r="BB89" s="413"/>
      <c r="BC89" s="413"/>
      <c r="BD89" s="413"/>
      <c r="BE89" s="413"/>
      <c r="BF89" s="413"/>
      <c r="BG89" s="414"/>
      <c r="BH89" s="40"/>
      <c r="BI89" s="463"/>
      <c r="BJ89" s="464"/>
      <c r="BK89" s="464"/>
      <c r="BL89" s="464"/>
      <c r="BM89" s="464"/>
      <c r="BN89" s="465"/>
      <c r="BO89" s="40"/>
      <c r="BP89" s="40"/>
      <c r="BQ89" s="40"/>
      <c r="BR89" s="40"/>
      <c r="BS89" s="40"/>
      <c r="BT89" s="40"/>
      <c r="BU89" s="40"/>
      <c r="BV89" s="40"/>
      <c r="BW89" s="40"/>
      <c r="BX89" s="40"/>
      <c r="BY89" s="40"/>
      <c r="BZ89" s="40"/>
      <c r="CA89" s="40"/>
      <c r="CB89" s="40"/>
      <c r="CC89" s="40"/>
      <c r="CD89" s="40"/>
      <c r="CE89" s="40"/>
      <c r="CF89" s="40"/>
      <c r="CG89" s="40"/>
      <c r="CH89" s="40"/>
      <c r="CI89" s="40"/>
      <c r="CJ89" s="40"/>
      <c r="CK89" s="40"/>
      <c r="CL89" s="40"/>
      <c r="CM89" s="40"/>
      <c r="CN89" s="40"/>
      <c r="CO89" s="40"/>
      <c r="CP89" s="40"/>
      <c r="CQ89" s="40"/>
      <c r="CR89" s="40"/>
      <c r="CS89" s="40"/>
      <c r="CT89" s="40"/>
      <c r="CU89" s="40"/>
      <c r="CV89" s="40"/>
    </row>
    <row r="90" spans="1:100" ht="15" customHeight="1" x14ac:dyDescent="0.35">
      <c r="A90" s="40"/>
      <c r="B90" s="253"/>
      <c r="C90" s="253"/>
      <c r="D90" s="254"/>
      <c r="E90" s="405"/>
      <c r="F90" s="406"/>
      <c r="G90" s="406"/>
      <c r="H90" s="406"/>
      <c r="I90" s="429"/>
      <c r="J90" s="389" t="e">
        <f>IF(AND('Riesgos Corrup'!#REF!="Muy Baja",'Riesgos Corrup'!#REF!="Mayor"),CONCATENATE("R",'Riesgos Corrup'!#REF!),"")</f>
        <v>#REF!</v>
      </c>
      <c r="K90" s="390"/>
      <c r="L90" s="390" t="e">
        <f>IF(AND('Riesgos Corrup'!#REF!="Muy Baja",'Riesgos Corrup'!#REF!="Mayor"),CONCATENATE("R",'Riesgos Corrup'!#REF!),"")</f>
        <v>#REF!</v>
      </c>
      <c r="M90" s="390"/>
      <c r="N90" s="390" t="e">
        <f>IF(AND('Riesgos Corrup'!#REF!="Muy Baja",'Riesgos Corrup'!#REF!="Mayor"),CONCATENATE("R",'Riesgos Corrup'!#REF!),"")</f>
        <v>#REF!</v>
      </c>
      <c r="O90" s="390"/>
      <c r="P90" s="390" t="str">
        <f ca="1">IF(AND('Riesgos Corrup'!$K$19="Muy Baja",'Riesgos Corrup'!$O$19="Mayor"),CONCATENATE("R",'Riesgos Corrup'!$A$19),"")</f>
        <v/>
      </c>
      <c r="Q90" s="390"/>
      <c r="R90" s="390" t="e">
        <f>IF(AND('Riesgos Corrup'!#REF!="Muy Baja",'Riesgos Corrup'!#REF!="Mayor"),CONCATENATE("R",'Riesgos Corrup'!#REF!),"")</f>
        <v>#REF!</v>
      </c>
      <c r="S90" s="432"/>
      <c r="T90" s="389" t="e">
        <f>IF(AND('Riesgos Corrup'!#REF!="Muy Baja",'Riesgos Corrup'!#REF!="Mayor"),CONCATENATE("R",'Riesgos Corrup'!#REF!),"")</f>
        <v>#REF!</v>
      </c>
      <c r="U90" s="390"/>
      <c r="V90" s="390" t="e">
        <f>IF(AND('Riesgos Corrup'!#REF!="Muy Baja",'Riesgos Corrup'!#REF!="Mayor"),CONCATENATE("R",'Riesgos Corrup'!#REF!),"")</f>
        <v>#REF!</v>
      </c>
      <c r="W90" s="390"/>
      <c r="X90" s="390" t="e">
        <f>IF(AND('Riesgos Corrup'!#REF!="Muy Baja",'Riesgos Corrup'!#REF!="Mayor"),CONCATENATE("R",'Riesgos Corrup'!#REF!),"")</f>
        <v>#REF!</v>
      </c>
      <c r="Y90" s="390"/>
      <c r="Z90" s="390" t="str">
        <f ca="1">IF(AND('Riesgos Corrup'!$K$19="Muy Baja",'Riesgos Corrup'!$O$19="Mayor"),CONCATENATE("R",'Riesgos Corrup'!$A$19),"")</f>
        <v/>
      </c>
      <c r="AA90" s="390"/>
      <c r="AB90" s="390" t="e">
        <f>IF(AND('Riesgos Corrup'!#REF!="Muy Baja",'Riesgos Corrup'!#REF!="Mayor"),CONCATENATE("R",'Riesgos Corrup'!#REF!),"")</f>
        <v>#REF!</v>
      </c>
      <c r="AC90" s="432"/>
      <c r="AD90" s="395" t="e">
        <f>IF(AND('Riesgos Corrup'!#REF!="Muy Baja",'Riesgos Corrup'!#REF!="Mayor"),CONCATENATE("R",'Riesgos Corrup'!#REF!),"")</f>
        <v>#REF!</v>
      </c>
      <c r="AE90" s="396"/>
      <c r="AF90" s="396" t="e">
        <f>IF(AND('Riesgos Corrup'!#REF!="Muy Baja",'Riesgos Corrup'!#REF!="Mayor"),CONCATENATE("R",'Riesgos Corrup'!#REF!),"")</f>
        <v>#REF!</v>
      </c>
      <c r="AG90" s="396"/>
      <c r="AH90" s="396" t="e">
        <f>IF(AND('Riesgos Corrup'!#REF!="Muy Baja",'Riesgos Corrup'!#REF!="Mayor"),CONCATENATE("R",'Riesgos Corrup'!#REF!),"")</f>
        <v>#REF!</v>
      </c>
      <c r="AI90" s="396"/>
      <c r="AJ90" s="396" t="str">
        <f ca="1">IF(AND('Riesgos Corrup'!$K$19="Muy Baja",'Riesgos Corrup'!$O$19="Mayor"),CONCATENATE("R",'Riesgos Corrup'!$A$19),"")</f>
        <v/>
      </c>
      <c r="AK90" s="396"/>
      <c r="AL90" s="396" t="e">
        <f>IF(AND('Riesgos Corrup'!#REF!="Muy Baja",'Riesgos Corrup'!#REF!="Mayor"),CONCATENATE("R",'Riesgos Corrup'!#REF!),"")</f>
        <v>#REF!</v>
      </c>
      <c r="AM90" s="399"/>
      <c r="AN90" s="387" t="e">
        <f>IF(AND('Riesgos Corrup'!#REF!="Muy Baja",'Riesgos Corrup'!#REF!="Mayor"),CONCATENATE("R",'Riesgos Corrup'!#REF!),"")</f>
        <v>#REF!</v>
      </c>
      <c r="AO90" s="388"/>
      <c r="AP90" s="388" t="e">
        <f>IF(AND('Riesgos Corrup'!#REF!="Muy Baja",'Riesgos Corrup'!#REF!="Mayor"),CONCATENATE("R",'Riesgos Corrup'!#REF!),"")</f>
        <v>#REF!</v>
      </c>
      <c r="AQ90" s="388"/>
      <c r="AR90" s="388" t="e">
        <f>IF(AND('Riesgos Corrup'!#REF!="Muy Baja",'Riesgos Corrup'!#REF!="Mayor"),CONCATENATE("R",'Riesgos Corrup'!#REF!),"")</f>
        <v>#REF!</v>
      </c>
      <c r="AS90" s="388"/>
      <c r="AT90" s="388" t="str">
        <f ca="1">IF(AND('Riesgos Corrup'!$K$19="Muy Baja",'Riesgos Corrup'!$O$19="Mayor"),CONCATENATE("R",'Riesgos Corrup'!$A$19),"")</f>
        <v/>
      </c>
      <c r="AU90" s="388"/>
      <c r="AV90" s="388" t="e">
        <f>IF(AND('Riesgos Corrup'!#REF!="Muy Baja",'Riesgos Corrup'!#REF!="Mayor"),CONCATENATE("R",'Riesgos Corrup'!#REF!),"")</f>
        <v>#REF!</v>
      </c>
      <c r="AW90" s="423"/>
      <c r="AX90" s="415" t="e">
        <f>IF(AND('Riesgos Corrup'!#REF!="Muy Baja",'Riesgos Corrup'!#REF!="Catastrófico"),CONCATENATE("R",'Riesgos Corrup'!#REF!),"")</f>
        <v>#REF!</v>
      </c>
      <c r="AY90" s="413"/>
      <c r="AZ90" s="413" t="e">
        <f>IF(AND('Riesgos Corrup'!#REF!="Muy Baja",'Riesgos Corrup'!#REF!="Catastrófico"),CONCATENATE("R",'Riesgos Corrup'!#REF!),"")</f>
        <v>#REF!</v>
      </c>
      <c r="BA90" s="413"/>
      <c r="BB90" s="413" t="e">
        <f>IF(AND('Riesgos Corrup'!#REF!="Muy Baja",'Riesgos Corrup'!#REF!="Catastrófico"),CONCATENATE("R",'Riesgos Corrup'!#REF!),"")</f>
        <v>#REF!</v>
      </c>
      <c r="BC90" s="413"/>
      <c r="BD90" s="413" t="str">
        <f ca="1">IF(AND('Riesgos Corrup'!$K$19="Muy Baja",'Riesgos Corrup'!$O$19="Catastrófico"),CONCATENATE("R",'Riesgos Corrup'!$A$19),"")</f>
        <v/>
      </c>
      <c r="BE90" s="413"/>
      <c r="BF90" s="413" t="e">
        <f>IF(AND('Riesgos Corrup'!#REF!="Muy Baja",'Riesgos Corrup'!#REF!="Catastrófico"),CONCATENATE("R",'Riesgos Corrup'!#REF!),"")</f>
        <v>#REF!</v>
      </c>
      <c r="BG90" s="414"/>
      <c r="BH90" s="40"/>
      <c r="BI90" s="463"/>
      <c r="BJ90" s="464"/>
      <c r="BK90" s="464"/>
      <c r="BL90" s="464"/>
      <c r="BM90" s="464"/>
      <c r="BN90" s="465"/>
      <c r="BO90" s="40"/>
      <c r="BP90" s="40"/>
      <c r="BQ90" s="40"/>
      <c r="BR90" s="40"/>
      <c r="BS90" s="40"/>
      <c r="BT90" s="40"/>
      <c r="BU90" s="40"/>
      <c r="BV90" s="40"/>
      <c r="BW90" s="40"/>
      <c r="BX90" s="40"/>
      <c r="BY90" s="40"/>
      <c r="BZ90" s="40"/>
      <c r="CA90" s="40"/>
      <c r="CB90" s="40"/>
      <c r="CC90" s="40"/>
      <c r="CD90" s="40"/>
      <c r="CE90" s="40"/>
      <c r="CF90" s="40"/>
      <c r="CG90" s="40"/>
      <c r="CH90" s="40"/>
      <c r="CI90" s="40"/>
      <c r="CJ90" s="40"/>
      <c r="CK90" s="40"/>
      <c r="CL90" s="40"/>
      <c r="CM90" s="40"/>
      <c r="CN90" s="40"/>
      <c r="CO90" s="40"/>
      <c r="CP90" s="40"/>
      <c r="CQ90" s="40"/>
      <c r="CR90" s="40"/>
      <c r="CS90" s="40"/>
      <c r="CT90" s="40"/>
      <c r="CU90" s="40"/>
      <c r="CV90" s="40"/>
    </row>
    <row r="91" spans="1:100" ht="15" customHeight="1" x14ac:dyDescent="0.35">
      <c r="A91" s="40"/>
      <c r="B91" s="253"/>
      <c r="C91" s="253"/>
      <c r="D91" s="254"/>
      <c r="E91" s="405"/>
      <c r="F91" s="406"/>
      <c r="G91" s="406"/>
      <c r="H91" s="406"/>
      <c r="I91" s="429"/>
      <c r="J91" s="389"/>
      <c r="K91" s="390"/>
      <c r="L91" s="390"/>
      <c r="M91" s="390"/>
      <c r="N91" s="390"/>
      <c r="O91" s="390"/>
      <c r="P91" s="390"/>
      <c r="Q91" s="390"/>
      <c r="R91" s="390"/>
      <c r="S91" s="432"/>
      <c r="T91" s="389"/>
      <c r="U91" s="390"/>
      <c r="V91" s="390"/>
      <c r="W91" s="390"/>
      <c r="X91" s="390"/>
      <c r="Y91" s="390"/>
      <c r="Z91" s="390"/>
      <c r="AA91" s="390"/>
      <c r="AB91" s="390"/>
      <c r="AC91" s="432"/>
      <c r="AD91" s="395"/>
      <c r="AE91" s="396"/>
      <c r="AF91" s="396"/>
      <c r="AG91" s="396"/>
      <c r="AH91" s="396"/>
      <c r="AI91" s="396"/>
      <c r="AJ91" s="396"/>
      <c r="AK91" s="396"/>
      <c r="AL91" s="396"/>
      <c r="AM91" s="399"/>
      <c r="AN91" s="387"/>
      <c r="AO91" s="388"/>
      <c r="AP91" s="388"/>
      <c r="AQ91" s="388"/>
      <c r="AR91" s="388"/>
      <c r="AS91" s="388"/>
      <c r="AT91" s="388"/>
      <c r="AU91" s="388"/>
      <c r="AV91" s="388"/>
      <c r="AW91" s="423"/>
      <c r="AX91" s="415"/>
      <c r="AY91" s="413"/>
      <c r="AZ91" s="413"/>
      <c r="BA91" s="413"/>
      <c r="BB91" s="413"/>
      <c r="BC91" s="413"/>
      <c r="BD91" s="413"/>
      <c r="BE91" s="413"/>
      <c r="BF91" s="413"/>
      <c r="BG91" s="414"/>
      <c r="BH91" s="40"/>
      <c r="BI91" s="463"/>
      <c r="BJ91" s="464"/>
      <c r="BK91" s="464"/>
      <c r="BL91" s="464"/>
      <c r="BM91" s="464"/>
      <c r="BN91" s="465"/>
      <c r="BO91" s="40"/>
      <c r="BP91" s="40"/>
      <c r="BQ91" s="40"/>
      <c r="BR91" s="40"/>
      <c r="BS91" s="40"/>
      <c r="BT91" s="40"/>
      <c r="BU91" s="40"/>
      <c r="BV91" s="40"/>
      <c r="BW91" s="40"/>
      <c r="BX91" s="40"/>
      <c r="BY91" s="40"/>
      <c r="BZ91" s="40"/>
      <c r="CA91" s="40"/>
      <c r="CB91" s="40"/>
      <c r="CC91" s="40"/>
      <c r="CD91" s="40"/>
      <c r="CE91" s="40"/>
      <c r="CF91" s="40"/>
      <c r="CG91" s="40"/>
      <c r="CH91" s="40"/>
      <c r="CI91" s="40"/>
      <c r="CJ91" s="40"/>
      <c r="CK91" s="40"/>
      <c r="CL91" s="40"/>
      <c r="CM91" s="40"/>
      <c r="CN91" s="40"/>
      <c r="CO91" s="40"/>
      <c r="CP91" s="40"/>
      <c r="CQ91" s="40"/>
      <c r="CR91" s="40"/>
      <c r="CS91" s="40"/>
      <c r="CT91" s="40"/>
      <c r="CU91" s="40"/>
      <c r="CV91" s="40"/>
    </row>
    <row r="92" spans="1:100" ht="15" customHeight="1" x14ac:dyDescent="0.35">
      <c r="A92" s="40"/>
      <c r="B92" s="253"/>
      <c r="C92" s="253"/>
      <c r="D92" s="254"/>
      <c r="E92" s="405"/>
      <c r="F92" s="406"/>
      <c r="G92" s="406"/>
      <c r="H92" s="406"/>
      <c r="I92" s="429"/>
      <c r="J92" s="389" t="e">
        <f>IF(AND('Riesgos Corrup'!#REF!="Muy Baja",'Riesgos Corrup'!#REF!="Mayor"),CONCATENATE("R",'Riesgos Corrup'!#REF!),"")</f>
        <v>#REF!</v>
      </c>
      <c r="K92" s="390"/>
      <c r="L92" s="390" t="e">
        <f>IF(AND('Riesgos Corrup'!#REF!="Muy Baja",'Riesgos Corrup'!#REF!="Mayor"),CONCATENATE("R",'Riesgos Corrup'!#REF!),"")</f>
        <v>#REF!</v>
      </c>
      <c r="M92" s="390"/>
      <c r="N92" s="390" t="str">
        <f ca="1">IF(AND('Riesgos Corrup'!$K$22="Muy Baja",'Riesgos Corrup'!$O$22="Mayor"),CONCATENATE("R",'Riesgos Corrup'!$A$22),"")</f>
        <v/>
      </c>
      <c r="O92" s="390"/>
      <c r="P92" s="390" t="e">
        <f>IF(AND('Riesgos Corrup'!#REF!="Muy Baja",'Riesgos Corrup'!#REF!="Mayor"),CONCATENATE("R",'Riesgos Corrup'!#REF!),"")</f>
        <v>#REF!</v>
      </c>
      <c r="Q92" s="390"/>
      <c r="R92" s="390" t="e">
        <f>IF(AND('Riesgos Corrup'!#REF!="Muy Baja",'Riesgos Corrup'!#REF!="Mayor"),CONCATENATE("R",'Riesgos Corrup'!#REF!),"")</f>
        <v>#REF!</v>
      </c>
      <c r="S92" s="432"/>
      <c r="T92" s="389" t="e">
        <f>IF(AND('Riesgos Corrup'!#REF!="Muy Baja",'Riesgos Corrup'!#REF!="Mayor"),CONCATENATE("R",'Riesgos Corrup'!#REF!),"")</f>
        <v>#REF!</v>
      </c>
      <c r="U92" s="390"/>
      <c r="V92" s="390" t="e">
        <f>IF(AND('Riesgos Corrup'!#REF!="Muy Baja",'Riesgos Corrup'!#REF!="Mayor"),CONCATENATE("R",'Riesgos Corrup'!#REF!),"")</f>
        <v>#REF!</v>
      </c>
      <c r="W92" s="390"/>
      <c r="X92" s="390" t="str">
        <f ca="1">IF(AND('Riesgos Corrup'!$K$22="Muy Baja",'Riesgos Corrup'!$O$22="Mayor"),CONCATENATE("R",'Riesgos Corrup'!$A$22),"")</f>
        <v/>
      </c>
      <c r="Y92" s="390"/>
      <c r="Z92" s="390" t="e">
        <f>IF(AND('Riesgos Corrup'!#REF!="Muy Baja",'Riesgos Corrup'!#REF!="Mayor"),CONCATENATE("R",'Riesgos Corrup'!#REF!),"")</f>
        <v>#REF!</v>
      </c>
      <c r="AA92" s="390"/>
      <c r="AB92" s="390" t="e">
        <f>IF(AND('Riesgos Corrup'!#REF!="Muy Baja",'Riesgos Corrup'!#REF!="Mayor"),CONCATENATE("R",'Riesgos Corrup'!#REF!),"")</f>
        <v>#REF!</v>
      </c>
      <c r="AC92" s="432"/>
      <c r="AD92" s="395" t="e">
        <f>IF(AND('Riesgos Corrup'!#REF!="Muy Baja",'Riesgos Corrup'!#REF!="Mayor"),CONCATENATE("R",'Riesgos Corrup'!#REF!),"")</f>
        <v>#REF!</v>
      </c>
      <c r="AE92" s="396"/>
      <c r="AF92" s="396" t="e">
        <f>IF(AND('Riesgos Corrup'!#REF!="Muy Baja",'Riesgos Corrup'!#REF!="Mayor"),CONCATENATE("R",'Riesgos Corrup'!#REF!),"")</f>
        <v>#REF!</v>
      </c>
      <c r="AG92" s="396"/>
      <c r="AH92" s="396" t="str">
        <f ca="1">IF(AND('Riesgos Corrup'!$K$22="Muy Baja",'Riesgos Corrup'!$O$22="Mayor"),CONCATENATE("R",'Riesgos Corrup'!$A$22),"")</f>
        <v/>
      </c>
      <c r="AI92" s="396"/>
      <c r="AJ92" s="396" t="e">
        <f>IF(AND('Riesgos Corrup'!#REF!="Muy Baja",'Riesgos Corrup'!#REF!="Mayor"),CONCATENATE("R",'Riesgos Corrup'!#REF!),"")</f>
        <v>#REF!</v>
      </c>
      <c r="AK92" s="396"/>
      <c r="AL92" s="396" t="e">
        <f>IF(AND('Riesgos Corrup'!#REF!="Muy Baja",'Riesgos Corrup'!#REF!="Mayor"),CONCATENATE("R",'Riesgos Corrup'!#REF!),"")</f>
        <v>#REF!</v>
      </c>
      <c r="AM92" s="399"/>
      <c r="AN92" s="387" t="e">
        <f>IF(AND('Riesgos Corrup'!#REF!="Muy Baja",'Riesgos Corrup'!#REF!="Mayor"),CONCATENATE("R",'Riesgos Corrup'!#REF!),"")</f>
        <v>#REF!</v>
      </c>
      <c r="AO92" s="388"/>
      <c r="AP92" s="388" t="e">
        <f>IF(AND('Riesgos Corrup'!#REF!="Muy Baja",'Riesgos Corrup'!#REF!="Mayor"),CONCATENATE("R",'Riesgos Corrup'!#REF!),"")</f>
        <v>#REF!</v>
      </c>
      <c r="AQ92" s="388"/>
      <c r="AR92" s="388" t="str">
        <f ca="1">IF(AND('Riesgos Corrup'!$K$22="Muy Baja",'Riesgos Corrup'!$O$22="Mayor"),CONCATENATE("R",'Riesgos Corrup'!$A$22),"")</f>
        <v/>
      </c>
      <c r="AS92" s="388"/>
      <c r="AT92" s="388" t="e">
        <f>IF(AND('Riesgos Corrup'!#REF!="Muy Baja",'Riesgos Corrup'!#REF!="Mayor"),CONCATENATE("R",'Riesgos Corrup'!#REF!),"")</f>
        <v>#REF!</v>
      </c>
      <c r="AU92" s="388"/>
      <c r="AV92" s="388" t="e">
        <f>IF(AND('Riesgos Corrup'!#REF!="Muy Baja",'Riesgos Corrup'!#REF!="Mayor"),CONCATENATE("R",'Riesgos Corrup'!#REF!),"")</f>
        <v>#REF!</v>
      </c>
      <c r="AW92" s="423"/>
      <c r="AX92" s="415" t="e">
        <f>IF(AND('Riesgos Corrup'!#REF!="Muy Baja",'Riesgos Corrup'!#REF!="Catastrófico"),CONCATENATE("R",'Riesgos Corrup'!#REF!),"")</f>
        <v>#REF!</v>
      </c>
      <c r="AY92" s="413"/>
      <c r="AZ92" s="413" t="e">
        <f>IF(AND('Riesgos Corrup'!#REF!="Muy Baja",'Riesgos Corrup'!#REF!="Catastrófico"),CONCATENATE("R",'Riesgos Corrup'!#REF!),"")</f>
        <v>#REF!</v>
      </c>
      <c r="BA92" s="413"/>
      <c r="BB92" s="413" t="str">
        <f ca="1">IF(AND('Riesgos Corrup'!$K$22="Muy Baja",'Riesgos Corrup'!$O$22="Catastrófico"),CONCATENATE("R",'Riesgos Corrup'!$A$22),"")</f>
        <v/>
      </c>
      <c r="BC92" s="413"/>
      <c r="BD92" s="413" t="e">
        <f>IF(AND('Riesgos Corrup'!#REF!="Muy Baja",'Riesgos Corrup'!#REF!="Catastrófico"),CONCATENATE("R",'Riesgos Corrup'!#REF!),"")</f>
        <v>#REF!</v>
      </c>
      <c r="BE92" s="413"/>
      <c r="BF92" s="413" t="e">
        <f>IF(AND('Riesgos Corrup'!#REF!="Muy Baja",'Riesgos Corrup'!#REF!="Catastrófico"),CONCATENATE("R",'Riesgos Corrup'!#REF!),"")</f>
        <v>#REF!</v>
      </c>
      <c r="BG92" s="414"/>
      <c r="BH92" s="40"/>
      <c r="BI92" s="463"/>
      <c r="BJ92" s="464"/>
      <c r="BK92" s="464"/>
      <c r="BL92" s="464"/>
      <c r="BM92" s="464"/>
      <c r="BN92" s="465"/>
      <c r="BO92" s="40"/>
      <c r="BP92" s="40"/>
      <c r="BQ92" s="40"/>
      <c r="BR92" s="40"/>
      <c r="BS92" s="40"/>
      <c r="BT92" s="40"/>
      <c r="BU92" s="40"/>
      <c r="BV92" s="40"/>
      <c r="BW92" s="40"/>
      <c r="BX92" s="40"/>
      <c r="BY92" s="40"/>
      <c r="BZ92" s="40"/>
      <c r="CA92" s="40"/>
      <c r="CB92" s="40"/>
      <c r="CC92" s="40"/>
      <c r="CD92" s="40"/>
      <c r="CE92" s="40"/>
      <c r="CF92" s="40"/>
      <c r="CG92" s="40"/>
      <c r="CH92" s="40"/>
      <c r="CI92" s="40"/>
      <c r="CJ92" s="40"/>
      <c r="CK92" s="40"/>
      <c r="CL92" s="40"/>
      <c r="CM92" s="40"/>
      <c r="CN92" s="40"/>
      <c r="CO92" s="40"/>
      <c r="CP92" s="40"/>
      <c r="CQ92" s="40"/>
      <c r="CR92" s="40"/>
      <c r="CS92" s="40"/>
      <c r="CT92" s="40"/>
      <c r="CU92" s="40"/>
      <c r="CV92" s="40"/>
    </row>
    <row r="93" spans="1:100" ht="15" customHeight="1" x14ac:dyDescent="0.35">
      <c r="A93" s="40"/>
      <c r="B93" s="253"/>
      <c r="C93" s="253"/>
      <c r="D93" s="254"/>
      <c r="E93" s="405"/>
      <c r="F93" s="406"/>
      <c r="G93" s="406"/>
      <c r="H93" s="406"/>
      <c r="I93" s="429"/>
      <c r="J93" s="389"/>
      <c r="K93" s="390"/>
      <c r="L93" s="390"/>
      <c r="M93" s="390"/>
      <c r="N93" s="390"/>
      <c r="O93" s="390"/>
      <c r="P93" s="390"/>
      <c r="Q93" s="390"/>
      <c r="R93" s="390"/>
      <c r="S93" s="432"/>
      <c r="T93" s="389"/>
      <c r="U93" s="390"/>
      <c r="V93" s="390"/>
      <c r="W93" s="390"/>
      <c r="X93" s="390"/>
      <c r="Y93" s="390"/>
      <c r="Z93" s="390"/>
      <c r="AA93" s="390"/>
      <c r="AB93" s="390"/>
      <c r="AC93" s="432"/>
      <c r="AD93" s="395"/>
      <c r="AE93" s="396"/>
      <c r="AF93" s="396"/>
      <c r="AG93" s="396"/>
      <c r="AH93" s="396"/>
      <c r="AI93" s="396"/>
      <c r="AJ93" s="396"/>
      <c r="AK93" s="396"/>
      <c r="AL93" s="396"/>
      <c r="AM93" s="399"/>
      <c r="AN93" s="387"/>
      <c r="AO93" s="388"/>
      <c r="AP93" s="388"/>
      <c r="AQ93" s="388"/>
      <c r="AR93" s="388"/>
      <c r="AS93" s="388"/>
      <c r="AT93" s="388"/>
      <c r="AU93" s="388"/>
      <c r="AV93" s="388"/>
      <c r="AW93" s="423"/>
      <c r="AX93" s="415"/>
      <c r="AY93" s="413"/>
      <c r="AZ93" s="413"/>
      <c r="BA93" s="413"/>
      <c r="BB93" s="413"/>
      <c r="BC93" s="413"/>
      <c r="BD93" s="413"/>
      <c r="BE93" s="413"/>
      <c r="BF93" s="413"/>
      <c r="BG93" s="414"/>
      <c r="BH93" s="40"/>
      <c r="BI93" s="463"/>
      <c r="BJ93" s="464"/>
      <c r="BK93" s="464"/>
      <c r="BL93" s="464"/>
      <c r="BM93" s="464"/>
      <c r="BN93" s="465"/>
      <c r="BO93" s="40"/>
      <c r="BP93" s="40"/>
      <c r="BQ93" s="40"/>
      <c r="BR93" s="40"/>
      <c r="BS93" s="40"/>
      <c r="BT93" s="40"/>
      <c r="BU93" s="40"/>
      <c r="BV93" s="40"/>
      <c r="BW93" s="40"/>
      <c r="BX93" s="40"/>
      <c r="BY93" s="40"/>
      <c r="BZ93" s="40"/>
      <c r="CA93" s="40"/>
      <c r="CB93" s="40"/>
      <c r="CC93" s="40"/>
      <c r="CD93" s="40"/>
      <c r="CE93" s="40"/>
      <c r="CF93" s="40"/>
      <c r="CG93" s="40"/>
      <c r="CH93" s="40"/>
      <c r="CI93" s="40"/>
      <c r="CJ93" s="40"/>
      <c r="CK93" s="40"/>
      <c r="CL93" s="40"/>
      <c r="CM93" s="40"/>
      <c r="CN93" s="40"/>
      <c r="CO93" s="40"/>
      <c r="CP93" s="40"/>
      <c r="CQ93" s="40"/>
      <c r="CR93" s="40"/>
      <c r="CS93" s="40"/>
      <c r="CT93" s="40"/>
      <c r="CU93" s="40"/>
      <c r="CV93" s="40"/>
    </row>
    <row r="94" spans="1:100" ht="15" customHeight="1" x14ac:dyDescent="0.35">
      <c r="A94" s="40"/>
      <c r="B94" s="253"/>
      <c r="C94" s="253"/>
      <c r="D94" s="254"/>
      <c r="E94" s="405"/>
      <c r="F94" s="406"/>
      <c r="G94" s="406"/>
      <c r="H94" s="406"/>
      <c r="I94" s="429"/>
      <c r="J94" s="389" t="str">
        <f ca="1">IF(AND('Riesgos Corrup'!$K$25="Muy Baja",'Riesgos Corrup'!$O$25="Mayor"),CONCATENATE("R",'Riesgos Corrup'!$A$25),"")</f>
        <v/>
      </c>
      <c r="K94" s="390"/>
      <c r="L94" s="390" t="str">
        <f ca="1">IF(AND('Riesgos Corrup'!$K$28="Muy Baja",'Riesgos Corrup'!$O$28="Mayor"),CONCATENATE("R",'Riesgos Corrup'!$A$28),"")</f>
        <v/>
      </c>
      <c r="M94" s="390"/>
      <c r="N94" s="390" t="e">
        <f>IF(AND('Riesgos Corrup'!#REF!="Muy Baja",'Riesgos Corrup'!#REF!="Mayor"),CONCATENATE("R",'Riesgos Corrup'!#REF!),"")</f>
        <v>#REF!</v>
      </c>
      <c r="O94" s="390"/>
      <c r="P94" s="390" t="e">
        <f>IF(AND('Riesgos Corrup'!#REF!="Muy Baja",'Riesgos Corrup'!#REF!="Mayor"),CONCATENATE("R",'Riesgos Corrup'!#REF!),"")</f>
        <v>#REF!</v>
      </c>
      <c r="Q94" s="390"/>
      <c r="R94" s="390" t="str">
        <f ca="1">IF(AND('Riesgos Corrup'!$K$31="Muy Baja",'Riesgos Corrup'!$O$31="Mayor"),CONCATENATE("R",'Riesgos Corrup'!$A$31),"")</f>
        <v/>
      </c>
      <c r="S94" s="432"/>
      <c r="T94" s="389" t="str">
        <f ca="1">IF(AND('Riesgos Corrup'!$K$25="Muy Baja",'Riesgos Corrup'!$O$25="Mayor"),CONCATENATE("R",'Riesgos Corrup'!$A$25),"")</f>
        <v/>
      </c>
      <c r="U94" s="390"/>
      <c r="V94" s="390" t="str">
        <f ca="1">IF(AND('Riesgos Corrup'!$K$28="Muy Baja",'Riesgos Corrup'!$O$28="Mayor"),CONCATENATE("R",'Riesgos Corrup'!$A$28),"")</f>
        <v/>
      </c>
      <c r="W94" s="390"/>
      <c r="X94" s="390" t="e">
        <f>IF(AND('Riesgos Corrup'!#REF!="Muy Baja",'Riesgos Corrup'!#REF!="Mayor"),CONCATENATE("R",'Riesgos Corrup'!#REF!),"")</f>
        <v>#REF!</v>
      </c>
      <c r="Y94" s="390"/>
      <c r="Z94" s="390" t="e">
        <f>IF(AND('Riesgos Corrup'!#REF!="Muy Baja",'Riesgos Corrup'!#REF!="Mayor"),CONCATENATE("R",'Riesgos Corrup'!#REF!),"")</f>
        <v>#REF!</v>
      </c>
      <c r="AA94" s="390"/>
      <c r="AB94" s="390" t="str">
        <f ca="1">IF(AND('Riesgos Corrup'!$K$31="Muy Baja",'Riesgos Corrup'!$O$31="Mayor"),CONCATENATE("R",'Riesgos Corrup'!$A$31),"")</f>
        <v/>
      </c>
      <c r="AC94" s="432"/>
      <c r="AD94" s="395" t="str">
        <f ca="1">IF(AND('Riesgos Corrup'!$K$25="Muy Baja",'Riesgos Corrup'!$O$25="Mayor"),CONCATENATE("R",'Riesgos Corrup'!$A$25),"")</f>
        <v/>
      </c>
      <c r="AE94" s="396"/>
      <c r="AF94" s="396" t="str">
        <f ca="1">IF(AND('Riesgos Corrup'!$K$28="Muy Baja",'Riesgos Corrup'!$O$28="Mayor"),CONCATENATE("R",'Riesgos Corrup'!$A$28),"")</f>
        <v/>
      </c>
      <c r="AG94" s="396"/>
      <c r="AH94" s="396" t="e">
        <f>IF(AND('Riesgos Corrup'!#REF!="Muy Baja",'Riesgos Corrup'!#REF!="Mayor"),CONCATENATE("R",'Riesgos Corrup'!#REF!),"")</f>
        <v>#REF!</v>
      </c>
      <c r="AI94" s="396"/>
      <c r="AJ94" s="396" t="e">
        <f>IF(AND('Riesgos Corrup'!#REF!="Muy Baja",'Riesgos Corrup'!#REF!="Mayor"),CONCATENATE("R",'Riesgos Corrup'!#REF!),"")</f>
        <v>#REF!</v>
      </c>
      <c r="AK94" s="396"/>
      <c r="AL94" s="396" t="str">
        <f ca="1">IF(AND('Riesgos Corrup'!$K$31="Muy Baja",'Riesgos Corrup'!$O$31="Mayor"),CONCATENATE("R",'Riesgos Corrup'!$A$31),"")</f>
        <v/>
      </c>
      <c r="AM94" s="399"/>
      <c r="AN94" s="387" t="str">
        <f ca="1">IF(AND('Riesgos Corrup'!$K$25="Muy Baja",'Riesgos Corrup'!$O$25="Mayor"),CONCATENATE("R",'Riesgos Corrup'!$A$25),"")</f>
        <v/>
      </c>
      <c r="AO94" s="388"/>
      <c r="AP94" s="388" t="str">
        <f ca="1">IF(AND('Riesgos Corrup'!$K$28="Muy Baja",'Riesgos Corrup'!$O$28="Mayor"),CONCATENATE("R",'Riesgos Corrup'!$A$28),"")</f>
        <v/>
      </c>
      <c r="AQ94" s="388"/>
      <c r="AR94" s="388" t="e">
        <f>IF(AND('Riesgos Corrup'!#REF!="Muy Baja",'Riesgos Corrup'!#REF!="Mayor"),CONCATENATE("R",'Riesgos Corrup'!#REF!),"")</f>
        <v>#REF!</v>
      </c>
      <c r="AS94" s="388"/>
      <c r="AT94" s="388" t="e">
        <f>IF(AND('Riesgos Corrup'!#REF!="Muy Baja",'Riesgos Corrup'!#REF!="Mayor"),CONCATENATE("R",'Riesgos Corrup'!#REF!),"")</f>
        <v>#REF!</v>
      </c>
      <c r="AU94" s="388"/>
      <c r="AV94" s="388" t="str">
        <f ca="1">IF(AND('Riesgos Corrup'!$K$31="Muy Baja",'Riesgos Corrup'!$O$31="Mayor"),CONCATENATE("R",'Riesgos Corrup'!$A$31),"")</f>
        <v/>
      </c>
      <c r="AW94" s="423"/>
      <c r="AX94" s="415" t="str">
        <f ca="1">IF(AND('Riesgos Corrup'!$K$25="Muy Baja",'Riesgos Corrup'!$O$25="Catastrófico"),CONCATENATE("R",'Riesgos Corrup'!$A$25),"")</f>
        <v/>
      </c>
      <c r="AY94" s="413"/>
      <c r="AZ94" s="413" t="str">
        <f ca="1">IF(AND('Riesgos Corrup'!$K$28="Muy Baja",'Riesgos Corrup'!$O$28="Catastrófico"),CONCATENATE("R",'Riesgos Corrup'!$A$28),"")</f>
        <v/>
      </c>
      <c r="BA94" s="413"/>
      <c r="BB94" s="413" t="e">
        <f>IF(AND('Riesgos Corrup'!#REF!="Muy Baja",'Riesgos Corrup'!#REF!="Catastrófico"),CONCATENATE("R",'Riesgos Corrup'!#REF!),"")</f>
        <v>#REF!</v>
      </c>
      <c r="BC94" s="413"/>
      <c r="BD94" s="413" t="e">
        <f>IF(AND('Riesgos Corrup'!#REF!="Muy Baja",'Riesgos Corrup'!#REF!="Catastrófico"),CONCATENATE("R",'Riesgos Corrup'!#REF!),"")</f>
        <v>#REF!</v>
      </c>
      <c r="BE94" s="413"/>
      <c r="BF94" s="413" t="str">
        <f ca="1">IF(AND('Riesgos Corrup'!$K$31="Muy Baja",'Riesgos Corrup'!$O$31="Catastrófico"),CONCATENATE("R",'Riesgos Corrup'!$A$31),"")</f>
        <v/>
      </c>
      <c r="BG94" s="414"/>
      <c r="BH94" s="40"/>
      <c r="BI94" s="463"/>
      <c r="BJ94" s="464"/>
      <c r="BK94" s="464"/>
      <c r="BL94" s="464"/>
      <c r="BM94" s="464"/>
      <c r="BN94" s="465"/>
      <c r="BO94" s="40"/>
      <c r="BP94" s="40"/>
      <c r="BQ94" s="40"/>
      <c r="BR94" s="40"/>
      <c r="BS94" s="40"/>
      <c r="BT94" s="40"/>
      <c r="BU94" s="40"/>
      <c r="BV94" s="40"/>
      <c r="BW94" s="40"/>
      <c r="BX94" s="40"/>
      <c r="BY94" s="40"/>
      <c r="BZ94" s="40"/>
      <c r="CA94" s="40"/>
      <c r="CB94" s="40"/>
      <c r="CC94" s="40"/>
      <c r="CD94" s="40"/>
      <c r="CE94" s="40"/>
      <c r="CF94" s="40"/>
      <c r="CG94" s="40"/>
      <c r="CH94" s="40"/>
      <c r="CI94" s="40"/>
      <c r="CJ94" s="40"/>
      <c r="CK94" s="40"/>
      <c r="CL94" s="40"/>
      <c r="CM94" s="40"/>
      <c r="CN94" s="40"/>
      <c r="CO94" s="40"/>
      <c r="CP94" s="40"/>
      <c r="CQ94" s="40"/>
      <c r="CR94" s="40"/>
      <c r="CS94" s="40"/>
      <c r="CT94" s="40"/>
      <c r="CU94" s="40"/>
      <c r="CV94" s="40"/>
    </row>
    <row r="95" spans="1:100" ht="15" customHeight="1" x14ac:dyDescent="0.35">
      <c r="A95" s="40"/>
      <c r="B95" s="253"/>
      <c r="C95" s="253"/>
      <c r="D95" s="254"/>
      <c r="E95" s="405"/>
      <c r="F95" s="406"/>
      <c r="G95" s="406"/>
      <c r="H95" s="406"/>
      <c r="I95" s="429"/>
      <c r="J95" s="389"/>
      <c r="K95" s="390"/>
      <c r="L95" s="390"/>
      <c r="M95" s="390"/>
      <c r="N95" s="390"/>
      <c r="O95" s="390"/>
      <c r="P95" s="390"/>
      <c r="Q95" s="390"/>
      <c r="R95" s="390"/>
      <c r="S95" s="432"/>
      <c r="T95" s="389"/>
      <c r="U95" s="390"/>
      <c r="V95" s="390"/>
      <c r="W95" s="390"/>
      <c r="X95" s="390"/>
      <c r="Y95" s="390"/>
      <c r="Z95" s="390"/>
      <c r="AA95" s="390"/>
      <c r="AB95" s="390"/>
      <c r="AC95" s="432"/>
      <c r="AD95" s="395"/>
      <c r="AE95" s="396"/>
      <c r="AF95" s="396"/>
      <c r="AG95" s="396"/>
      <c r="AH95" s="396"/>
      <c r="AI95" s="396"/>
      <c r="AJ95" s="396"/>
      <c r="AK95" s="396"/>
      <c r="AL95" s="396"/>
      <c r="AM95" s="399"/>
      <c r="AN95" s="387"/>
      <c r="AO95" s="388"/>
      <c r="AP95" s="388"/>
      <c r="AQ95" s="388"/>
      <c r="AR95" s="388"/>
      <c r="AS95" s="388"/>
      <c r="AT95" s="388"/>
      <c r="AU95" s="388"/>
      <c r="AV95" s="388"/>
      <c r="AW95" s="423"/>
      <c r="AX95" s="415"/>
      <c r="AY95" s="413"/>
      <c r="AZ95" s="413"/>
      <c r="BA95" s="413"/>
      <c r="BB95" s="413"/>
      <c r="BC95" s="413"/>
      <c r="BD95" s="413"/>
      <c r="BE95" s="413"/>
      <c r="BF95" s="413"/>
      <c r="BG95" s="414"/>
      <c r="BH95" s="40"/>
      <c r="BI95" s="463"/>
      <c r="BJ95" s="464"/>
      <c r="BK95" s="464"/>
      <c r="BL95" s="464"/>
      <c r="BM95" s="464"/>
      <c r="BN95" s="465"/>
      <c r="BO95" s="40"/>
      <c r="BP95" s="40"/>
      <c r="BQ95" s="40"/>
      <c r="BR95" s="40"/>
      <c r="BS95" s="40"/>
      <c r="BT95" s="40"/>
      <c r="BU95" s="40"/>
      <c r="BV95" s="40"/>
      <c r="BW95" s="40"/>
      <c r="BX95" s="40"/>
      <c r="BY95" s="40"/>
      <c r="BZ95" s="40"/>
      <c r="CA95" s="40"/>
      <c r="CB95" s="40"/>
      <c r="CC95" s="40"/>
      <c r="CD95" s="40"/>
      <c r="CE95" s="40"/>
      <c r="CF95" s="40"/>
      <c r="CG95" s="40"/>
      <c r="CH95" s="40"/>
      <c r="CI95" s="40"/>
      <c r="CJ95" s="40"/>
      <c r="CK95" s="40"/>
      <c r="CL95" s="40"/>
      <c r="CM95" s="40"/>
      <c r="CN95" s="40"/>
      <c r="CO95" s="40"/>
      <c r="CP95" s="40"/>
      <c r="CQ95" s="40"/>
      <c r="CR95" s="40"/>
      <c r="CS95" s="40"/>
      <c r="CT95" s="40"/>
      <c r="CU95" s="40"/>
      <c r="CV95" s="40"/>
    </row>
    <row r="96" spans="1:100" ht="15" customHeight="1" x14ac:dyDescent="0.35">
      <c r="A96" s="40"/>
      <c r="B96" s="253"/>
      <c r="C96" s="253"/>
      <c r="D96" s="254"/>
      <c r="E96" s="405"/>
      <c r="F96" s="406"/>
      <c r="G96" s="406"/>
      <c r="H96" s="406"/>
      <c r="I96" s="429"/>
      <c r="J96" s="389" t="e">
        <f>IF(AND('Riesgos Corrup'!#REF!="Muy Baja",'Riesgos Corrup'!#REF!="Mayor"),CONCATENATE("R",'Riesgos Corrup'!#REF!),"")</f>
        <v>#REF!</v>
      </c>
      <c r="K96" s="390"/>
      <c r="L96" s="390" t="str">
        <f ca="1">IF(AND('Riesgos Corrup'!$K$34="Muy Baja",'Riesgos Corrup'!$O$34="Mayor"),CONCATENATE("R",'Riesgos Corrup'!$A$34),"")</f>
        <v/>
      </c>
      <c r="M96" s="390"/>
      <c r="N96" s="390" t="e">
        <f>IF(AND('Riesgos Corrup'!#REF!="Muy Baja",'Riesgos Corrup'!#REF!="Mayor"),CONCATENATE("R",'Riesgos Corrup'!#REF!),"")</f>
        <v>#REF!</v>
      </c>
      <c r="O96" s="390"/>
      <c r="P96" s="390" t="e">
        <f>IF(AND('Riesgos Corrup'!#REF!="Muy Baja",'Riesgos Corrup'!#REF!="Mayor"),CONCATENATE("R",'Riesgos Corrup'!#REF!),"")</f>
        <v>#REF!</v>
      </c>
      <c r="Q96" s="390"/>
      <c r="R96" s="390" t="e">
        <f>IF(AND('Riesgos Corrup'!#REF!="Muy Baja",'Riesgos Corrup'!#REF!="Mayor"),CONCATENATE("R",'Riesgos Corrup'!#REF!),"")</f>
        <v>#REF!</v>
      </c>
      <c r="S96" s="432"/>
      <c r="T96" s="389" t="e">
        <f>IF(AND('Riesgos Corrup'!#REF!="Muy Baja",'Riesgos Corrup'!#REF!="Mayor"),CONCATENATE("R",'Riesgos Corrup'!#REF!),"")</f>
        <v>#REF!</v>
      </c>
      <c r="U96" s="390"/>
      <c r="V96" s="390" t="str">
        <f ca="1">IF(AND('Riesgos Corrup'!$K$34="Muy Baja",'Riesgos Corrup'!$O$34="Mayor"),CONCATENATE("R",'Riesgos Corrup'!$A$34),"")</f>
        <v/>
      </c>
      <c r="W96" s="390"/>
      <c r="X96" s="390" t="e">
        <f>IF(AND('Riesgos Corrup'!#REF!="Muy Baja",'Riesgos Corrup'!#REF!="Mayor"),CONCATENATE("R",'Riesgos Corrup'!#REF!),"")</f>
        <v>#REF!</v>
      </c>
      <c r="Y96" s="390"/>
      <c r="Z96" s="390" t="e">
        <f>IF(AND('Riesgos Corrup'!#REF!="Muy Baja",'Riesgos Corrup'!#REF!="Mayor"),CONCATENATE("R",'Riesgos Corrup'!#REF!),"")</f>
        <v>#REF!</v>
      </c>
      <c r="AA96" s="390"/>
      <c r="AB96" s="390" t="e">
        <f>IF(AND('Riesgos Corrup'!#REF!="Muy Baja",'Riesgos Corrup'!#REF!="Mayor"),CONCATENATE("R",'Riesgos Corrup'!#REF!),"")</f>
        <v>#REF!</v>
      </c>
      <c r="AC96" s="432"/>
      <c r="AD96" s="395" t="e">
        <f>IF(AND('Riesgos Corrup'!#REF!="Muy Baja",'Riesgos Corrup'!#REF!="Mayor"),CONCATENATE("R",'Riesgos Corrup'!#REF!),"")</f>
        <v>#REF!</v>
      </c>
      <c r="AE96" s="396"/>
      <c r="AF96" s="396" t="str">
        <f ca="1">IF(AND('Riesgos Corrup'!$K$34="Muy Baja",'Riesgos Corrup'!$O$34="Mayor"),CONCATENATE("R",'Riesgos Corrup'!$A$34),"")</f>
        <v/>
      </c>
      <c r="AG96" s="396"/>
      <c r="AH96" s="396" t="e">
        <f>IF(AND('Riesgos Corrup'!#REF!="Muy Baja",'Riesgos Corrup'!#REF!="Mayor"),CONCATENATE("R",'Riesgos Corrup'!#REF!),"")</f>
        <v>#REF!</v>
      </c>
      <c r="AI96" s="396"/>
      <c r="AJ96" s="396" t="e">
        <f>IF(AND('Riesgos Corrup'!#REF!="Muy Baja",'Riesgos Corrup'!#REF!="Mayor"),CONCATENATE("R",'Riesgos Corrup'!#REF!),"")</f>
        <v>#REF!</v>
      </c>
      <c r="AK96" s="396"/>
      <c r="AL96" s="396" t="e">
        <f>IF(AND('Riesgos Corrup'!#REF!="Muy Baja",'Riesgos Corrup'!#REF!="Mayor"),CONCATENATE("R",'Riesgos Corrup'!#REF!),"")</f>
        <v>#REF!</v>
      </c>
      <c r="AM96" s="399"/>
      <c r="AN96" s="387" t="e">
        <f>IF(AND('Riesgos Corrup'!#REF!="Muy Baja",'Riesgos Corrup'!#REF!="Mayor"),CONCATENATE("R",'Riesgos Corrup'!#REF!),"")</f>
        <v>#REF!</v>
      </c>
      <c r="AO96" s="388"/>
      <c r="AP96" s="388" t="str">
        <f ca="1">IF(AND('Riesgos Corrup'!$K$34="Muy Baja",'Riesgos Corrup'!$O$34="Mayor"),CONCATENATE("R",'Riesgos Corrup'!$A$34),"")</f>
        <v/>
      </c>
      <c r="AQ96" s="388"/>
      <c r="AR96" s="388" t="e">
        <f>IF(AND('Riesgos Corrup'!#REF!="Muy Baja",'Riesgos Corrup'!#REF!="Mayor"),CONCATENATE("R",'Riesgos Corrup'!#REF!),"")</f>
        <v>#REF!</v>
      </c>
      <c r="AS96" s="388"/>
      <c r="AT96" s="388" t="e">
        <f>IF(AND('Riesgos Corrup'!#REF!="Muy Baja",'Riesgos Corrup'!#REF!="Mayor"),CONCATENATE("R",'Riesgos Corrup'!#REF!),"")</f>
        <v>#REF!</v>
      </c>
      <c r="AU96" s="388"/>
      <c r="AV96" s="388" t="e">
        <f>IF(AND('Riesgos Corrup'!#REF!="Muy Baja",'Riesgos Corrup'!#REF!="Mayor"),CONCATENATE("R",'Riesgos Corrup'!#REF!),"")</f>
        <v>#REF!</v>
      </c>
      <c r="AW96" s="423"/>
      <c r="AX96" s="415" t="e">
        <f>IF(AND('Riesgos Corrup'!#REF!="Muy Baja",'Riesgos Corrup'!#REF!="Catastrófico"),CONCATENATE("R",'Riesgos Corrup'!#REF!),"")</f>
        <v>#REF!</v>
      </c>
      <c r="AY96" s="413"/>
      <c r="AZ96" s="413" t="str">
        <f ca="1">IF(AND('Riesgos Corrup'!$K$34="Muy Baja",'Riesgos Corrup'!$O$34="Catastrófico"),CONCATENATE("R",'Riesgos Corrup'!$A$34),"")</f>
        <v/>
      </c>
      <c r="BA96" s="413"/>
      <c r="BB96" s="413" t="e">
        <f>IF(AND('Riesgos Corrup'!#REF!="Muy Baja",'Riesgos Corrup'!#REF!="Catastrófico"),CONCATENATE("R",'Riesgos Corrup'!#REF!),"")</f>
        <v>#REF!</v>
      </c>
      <c r="BC96" s="413"/>
      <c r="BD96" s="413" t="e">
        <f>IF(AND('Riesgos Corrup'!#REF!="Muy Baja",'Riesgos Corrup'!#REF!="Catastrófico"),CONCATENATE("R",'Riesgos Corrup'!#REF!),"")</f>
        <v>#REF!</v>
      </c>
      <c r="BE96" s="413"/>
      <c r="BF96" s="413" t="e">
        <f>IF(AND('Riesgos Corrup'!#REF!="Muy Baja",'Riesgos Corrup'!#REF!="Catastrófico"),CONCATENATE("R",'Riesgos Corrup'!#REF!),"")</f>
        <v>#REF!</v>
      </c>
      <c r="BG96" s="414"/>
      <c r="BH96" s="40"/>
      <c r="BI96" s="463"/>
      <c r="BJ96" s="464"/>
      <c r="BK96" s="464"/>
      <c r="BL96" s="464"/>
      <c r="BM96" s="464"/>
      <c r="BN96" s="465"/>
      <c r="BO96" s="40"/>
      <c r="BP96" s="40"/>
      <c r="BQ96" s="40"/>
      <c r="BR96" s="40"/>
      <c r="BS96" s="40"/>
      <c r="BT96" s="40"/>
      <c r="BU96" s="40"/>
      <c r="BV96" s="40"/>
      <c r="BW96" s="40"/>
      <c r="BX96" s="40"/>
      <c r="BY96" s="40"/>
      <c r="BZ96" s="40"/>
      <c r="CA96" s="40"/>
      <c r="CB96" s="40"/>
      <c r="CC96" s="40"/>
      <c r="CD96" s="40"/>
      <c r="CE96" s="40"/>
      <c r="CF96" s="40"/>
      <c r="CG96" s="40"/>
      <c r="CH96" s="40"/>
      <c r="CI96" s="40"/>
      <c r="CJ96" s="40"/>
      <c r="CK96" s="40"/>
      <c r="CL96" s="40"/>
      <c r="CM96" s="40"/>
      <c r="CN96" s="40"/>
      <c r="CO96" s="40"/>
      <c r="CP96" s="40"/>
      <c r="CQ96" s="40"/>
      <c r="CR96" s="40"/>
      <c r="CS96" s="40"/>
      <c r="CT96" s="40"/>
      <c r="CU96" s="40"/>
      <c r="CV96" s="40"/>
    </row>
    <row r="97" spans="1:100" ht="15" customHeight="1" thickBot="1" x14ac:dyDescent="0.4">
      <c r="A97" s="40"/>
      <c r="B97" s="253"/>
      <c r="C97" s="253"/>
      <c r="D97" s="254"/>
      <c r="E97" s="405"/>
      <c r="F97" s="406"/>
      <c r="G97" s="406"/>
      <c r="H97" s="406"/>
      <c r="I97" s="429"/>
      <c r="J97" s="389"/>
      <c r="K97" s="390"/>
      <c r="L97" s="390"/>
      <c r="M97" s="390"/>
      <c r="N97" s="390"/>
      <c r="O97" s="390"/>
      <c r="P97" s="390"/>
      <c r="Q97" s="390"/>
      <c r="R97" s="390"/>
      <c r="S97" s="432"/>
      <c r="T97" s="389"/>
      <c r="U97" s="390"/>
      <c r="V97" s="390"/>
      <c r="W97" s="390"/>
      <c r="X97" s="390"/>
      <c r="Y97" s="390"/>
      <c r="Z97" s="390"/>
      <c r="AA97" s="390"/>
      <c r="AB97" s="390"/>
      <c r="AC97" s="432"/>
      <c r="AD97" s="395"/>
      <c r="AE97" s="396"/>
      <c r="AF97" s="396"/>
      <c r="AG97" s="396"/>
      <c r="AH97" s="396"/>
      <c r="AI97" s="396"/>
      <c r="AJ97" s="396"/>
      <c r="AK97" s="396"/>
      <c r="AL97" s="396"/>
      <c r="AM97" s="399"/>
      <c r="AN97" s="387"/>
      <c r="AO97" s="388"/>
      <c r="AP97" s="388"/>
      <c r="AQ97" s="388"/>
      <c r="AR97" s="388"/>
      <c r="AS97" s="388"/>
      <c r="AT97" s="388"/>
      <c r="AU97" s="388"/>
      <c r="AV97" s="388"/>
      <c r="AW97" s="423"/>
      <c r="AX97" s="415"/>
      <c r="AY97" s="413"/>
      <c r="AZ97" s="413"/>
      <c r="BA97" s="413"/>
      <c r="BB97" s="413"/>
      <c r="BC97" s="413"/>
      <c r="BD97" s="413"/>
      <c r="BE97" s="413"/>
      <c r="BF97" s="413"/>
      <c r="BG97" s="414"/>
      <c r="BH97" s="40"/>
      <c r="BI97" s="466"/>
      <c r="BJ97" s="467"/>
      <c r="BK97" s="467"/>
      <c r="BL97" s="467"/>
      <c r="BM97" s="467"/>
      <c r="BN97" s="468"/>
      <c r="BO97" s="40"/>
      <c r="BP97" s="40"/>
      <c r="BQ97" s="40"/>
      <c r="BR97" s="40"/>
      <c r="BS97" s="40"/>
      <c r="BT97" s="40"/>
      <c r="BU97" s="40"/>
      <c r="BV97" s="40"/>
      <c r="BW97" s="40"/>
      <c r="BX97" s="40"/>
      <c r="BY97" s="40"/>
      <c r="BZ97" s="40"/>
      <c r="CA97" s="40"/>
      <c r="CB97" s="40"/>
      <c r="CC97" s="40"/>
      <c r="CD97" s="40"/>
      <c r="CE97" s="40"/>
      <c r="CF97" s="40"/>
      <c r="CG97" s="40"/>
      <c r="CH97" s="40"/>
      <c r="CI97" s="40"/>
      <c r="CJ97" s="40"/>
      <c r="CK97" s="40"/>
      <c r="CL97" s="40"/>
      <c r="CM97" s="40"/>
      <c r="CN97" s="40"/>
      <c r="CO97" s="40"/>
      <c r="CP97" s="40"/>
      <c r="CQ97" s="40"/>
      <c r="CR97" s="40"/>
      <c r="CS97" s="40"/>
      <c r="CT97" s="40"/>
      <c r="CU97" s="40"/>
      <c r="CV97" s="40"/>
    </row>
    <row r="98" spans="1:100" ht="15" customHeight="1" x14ac:dyDescent="0.35">
      <c r="A98" s="40"/>
      <c r="B98" s="253"/>
      <c r="C98" s="253"/>
      <c r="D98" s="254"/>
      <c r="E98" s="405"/>
      <c r="F98" s="406"/>
      <c r="G98" s="406"/>
      <c r="H98" s="406"/>
      <c r="I98" s="429"/>
      <c r="J98" s="389" t="e">
        <f>IF(AND('Riesgos Corrup'!#REF!="Muy Baja",'Riesgos Corrup'!#REF!="Mayor"),CONCATENATE("R",'Riesgos Corrup'!#REF!),"")</f>
        <v>#REF!</v>
      </c>
      <c r="K98" s="390"/>
      <c r="L98" s="390" t="e">
        <f>IF(AND('Riesgos Corrup'!#REF!="Muy Baja",'Riesgos Corrup'!#REF!="Mayor"),CONCATENATE("R",'Riesgos Corrup'!#REF!),"")</f>
        <v>#REF!</v>
      </c>
      <c r="M98" s="390"/>
      <c r="N98" s="390" t="e">
        <f>IF(AND('Riesgos Corrup'!#REF!="Muy Baja",'Riesgos Corrup'!#REF!="Mayor"),CONCATENATE("R",'Riesgos Corrup'!#REF!),"")</f>
        <v>#REF!</v>
      </c>
      <c r="O98" s="390"/>
      <c r="P98" s="390" t="e">
        <f>IF(AND('Riesgos Corrup'!#REF!="Muy Baja",'Riesgos Corrup'!#REF!="Mayor"),CONCATENATE("R",'Riesgos Corrup'!#REF!),"")</f>
        <v>#REF!</v>
      </c>
      <c r="Q98" s="390"/>
      <c r="R98" s="390" t="e">
        <f>IF(AND('Riesgos Corrup'!#REF!="Muy Baja",'Riesgos Corrup'!#REF!="Mayor"),CONCATENATE("R",'Riesgos Corrup'!#REF!),"")</f>
        <v>#REF!</v>
      </c>
      <c r="S98" s="432"/>
      <c r="T98" s="389" t="e">
        <f>IF(AND('Riesgos Corrup'!#REF!="Muy Baja",'Riesgos Corrup'!#REF!="Mayor"),CONCATENATE("R",'Riesgos Corrup'!#REF!),"")</f>
        <v>#REF!</v>
      </c>
      <c r="U98" s="390"/>
      <c r="V98" s="390" t="e">
        <f>IF(AND('Riesgos Corrup'!#REF!="Muy Baja",'Riesgos Corrup'!#REF!="Mayor"),CONCATENATE("R",'Riesgos Corrup'!#REF!),"")</f>
        <v>#REF!</v>
      </c>
      <c r="W98" s="390"/>
      <c r="X98" s="390" t="e">
        <f>IF(AND('Riesgos Corrup'!#REF!="Muy Baja",'Riesgos Corrup'!#REF!="Mayor"),CONCATENATE("R",'Riesgos Corrup'!#REF!),"")</f>
        <v>#REF!</v>
      </c>
      <c r="Y98" s="390"/>
      <c r="Z98" s="390" t="e">
        <f>IF(AND('Riesgos Corrup'!#REF!="Muy Baja",'Riesgos Corrup'!#REF!="Mayor"),CONCATENATE("R",'Riesgos Corrup'!#REF!),"")</f>
        <v>#REF!</v>
      </c>
      <c r="AA98" s="390"/>
      <c r="AB98" s="390" t="e">
        <f>IF(AND('Riesgos Corrup'!#REF!="Muy Baja",'Riesgos Corrup'!#REF!="Mayor"),CONCATENATE("R",'Riesgos Corrup'!#REF!),"")</f>
        <v>#REF!</v>
      </c>
      <c r="AC98" s="432"/>
      <c r="AD98" s="395" t="e">
        <f>IF(AND('Riesgos Corrup'!#REF!="Muy Baja",'Riesgos Corrup'!#REF!="Mayor"),CONCATENATE("R",'Riesgos Corrup'!#REF!),"")</f>
        <v>#REF!</v>
      </c>
      <c r="AE98" s="396"/>
      <c r="AF98" s="396" t="e">
        <f>IF(AND('Riesgos Corrup'!#REF!="Muy Baja",'Riesgos Corrup'!#REF!="Mayor"),CONCATENATE("R",'Riesgos Corrup'!#REF!),"")</f>
        <v>#REF!</v>
      </c>
      <c r="AG98" s="396"/>
      <c r="AH98" s="396" t="e">
        <f>IF(AND('Riesgos Corrup'!#REF!="Muy Baja",'Riesgos Corrup'!#REF!="Mayor"),CONCATENATE("R",'Riesgos Corrup'!#REF!),"")</f>
        <v>#REF!</v>
      </c>
      <c r="AI98" s="396"/>
      <c r="AJ98" s="396" t="e">
        <f>IF(AND('Riesgos Corrup'!#REF!="Muy Baja",'Riesgos Corrup'!#REF!="Mayor"),CONCATENATE("R",'Riesgos Corrup'!#REF!),"")</f>
        <v>#REF!</v>
      </c>
      <c r="AK98" s="396"/>
      <c r="AL98" s="396" t="e">
        <f>IF(AND('Riesgos Corrup'!#REF!="Muy Baja",'Riesgos Corrup'!#REF!="Mayor"),CONCATENATE("R",'Riesgos Corrup'!#REF!),"")</f>
        <v>#REF!</v>
      </c>
      <c r="AM98" s="399"/>
      <c r="AN98" s="387" t="e">
        <f>IF(AND('Riesgos Corrup'!#REF!="Muy Baja",'Riesgos Corrup'!#REF!="Mayor"),CONCATENATE("R",'Riesgos Corrup'!#REF!),"")</f>
        <v>#REF!</v>
      </c>
      <c r="AO98" s="388"/>
      <c r="AP98" s="388" t="e">
        <f>IF(AND('Riesgos Corrup'!#REF!="Muy Baja",'Riesgos Corrup'!#REF!="Mayor"),CONCATENATE("R",'Riesgos Corrup'!#REF!),"")</f>
        <v>#REF!</v>
      </c>
      <c r="AQ98" s="388"/>
      <c r="AR98" s="388" t="e">
        <f>IF(AND('Riesgos Corrup'!#REF!="Muy Baja",'Riesgos Corrup'!#REF!="Mayor"),CONCATENATE("R",'Riesgos Corrup'!#REF!),"")</f>
        <v>#REF!</v>
      </c>
      <c r="AS98" s="388"/>
      <c r="AT98" s="388" t="e">
        <f>IF(AND('Riesgos Corrup'!#REF!="Muy Baja",'Riesgos Corrup'!#REF!="Mayor"),CONCATENATE("R",'Riesgos Corrup'!#REF!),"")</f>
        <v>#REF!</v>
      </c>
      <c r="AU98" s="388"/>
      <c r="AV98" s="388" t="e">
        <f>IF(AND('Riesgos Corrup'!#REF!="Muy Baja",'Riesgos Corrup'!#REF!="Mayor"),CONCATENATE("R",'Riesgos Corrup'!#REF!),"")</f>
        <v>#REF!</v>
      </c>
      <c r="AW98" s="423"/>
      <c r="AX98" s="415" t="e">
        <f>IF(AND('Riesgos Corrup'!#REF!="Muy Baja",'Riesgos Corrup'!#REF!="Catastrófico"),CONCATENATE("R",'Riesgos Corrup'!#REF!),"")</f>
        <v>#REF!</v>
      </c>
      <c r="AY98" s="413"/>
      <c r="AZ98" s="413" t="e">
        <f>IF(AND('Riesgos Corrup'!#REF!="Muy Baja",'Riesgos Corrup'!#REF!="Catastrófico"),CONCATENATE("R",'Riesgos Corrup'!#REF!),"")</f>
        <v>#REF!</v>
      </c>
      <c r="BA98" s="413"/>
      <c r="BB98" s="413" t="e">
        <f>IF(AND('Riesgos Corrup'!#REF!="Muy Baja",'Riesgos Corrup'!#REF!="Catastrófico"),CONCATENATE("R",'Riesgos Corrup'!#REF!),"")</f>
        <v>#REF!</v>
      </c>
      <c r="BC98" s="413"/>
      <c r="BD98" s="413" t="e">
        <f>IF(AND('Riesgos Corrup'!#REF!="Muy Baja",'Riesgos Corrup'!#REF!="Catastrófico"),CONCATENATE("R",'Riesgos Corrup'!#REF!),"")</f>
        <v>#REF!</v>
      </c>
      <c r="BE98" s="413"/>
      <c r="BF98" s="413" t="e">
        <f>IF(AND('Riesgos Corrup'!#REF!="Muy Baja",'Riesgos Corrup'!#REF!="Catastrófico"),CONCATENATE("R",'Riesgos Corrup'!#REF!),"")</f>
        <v>#REF!</v>
      </c>
      <c r="BG98" s="414"/>
      <c r="BH98" s="40"/>
      <c r="BI98" s="40"/>
      <c r="BJ98" s="40"/>
      <c r="BK98" s="40"/>
      <c r="BL98" s="40"/>
      <c r="BM98" s="40"/>
      <c r="BN98" s="40"/>
      <c r="BO98" s="40"/>
      <c r="BP98" s="40"/>
      <c r="BQ98" s="40"/>
      <c r="BR98" s="40"/>
      <c r="BS98" s="40"/>
      <c r="BT98" s="40"/>
      <c r="BU98" s="40"/>
      <c r="BV98" s="40"/>
      <c r="BW98" s="40"/>
      <c r="BX98" s="40"/>
      <c r="BY98" s="40"/>
      <c r="BZ98" s="40"/>
      <c r="CA98" s="40"/>
      <c r="CB98" s="40"/>
      <c r="CC98" s="40"/>
      <c r="CD98" s="40"/>
      <c r="CE98" s="40"/>
      <c r="CF98" s="40"/>
      <c r="CG98" s="40"/>
      <c r="CH98" s="40"/>
      <c r="CI98" s="40"/>
      <c r="CJ98" s="40"/>
      <c r="CK98" s="40"/>
      <c r="CL98" s="40"/>
      <c r="CM98" s="40"/>
      <c r="CN98" s="40"/>
      <c r="CO98" s="40"/>
      <c r="CP98" s="40"/>
      <c r="CQ98" s="40"/>
      <c r="CR98" s="40"/>
      <c r="CS98" s="40"/>
      <c r="CT98" s="40"/>
      <c r="CU98" s="40"/>
      <c r="CV98" s="40"/>
    </row>
    <row r="99" spans="1:100" ht="15" customHeight="1" x14ac:dyDescent="0.35">
      <c r="A99" s="40"/>
      <c r="B99" s="253"/>
      <c r="C99" s="253"/>
      <c r="D99" s="254"/>
      <c r="E99" s="405"/>
      <c r="F99" s="406"/>
      <c r="G99" s="406"/>
      <c r="H99" s="406"/>
      <c r="I99" s="429"/>
      <c r="J99" s="389"/>
      <c r="K99" s="390"/>
      <c r="L99" s="390"/>
      <c r="M99" s="390"/>
      <c r="N99" s="390"/>
      <c r="O99" s="390"/>
      <c r="P99" s="390"/>
      <c r="Q99" s="390"/>
      <c r="R99" s="390"/>
      <c r="S99" s="432"/>
      <c r="T99" s="389"/>
      <c r="U99" s="390"/>
      <c r="V99" s="390"/>
      <c r="W99" s="390"/>
      <c r="X99" s="390"/>
      <c r="Y99" s="390"/>
      <c r="Z99" s="390"/>
      <c r="AA99" s="390"/>
      <c r="AB99" s="390"/>
      <c r="AC99" s="432"/>
      <c r="AD99" s="395"/>
      <c r="AE99" s="396"/>
      <c r="AF99" s="396"/>
      <c r="AG99" s="396"/>
      <c r="AH99" s="396"/>
      <c r="AI99" s="396"/>
      <c r="AJ99" s="396"/>
      <c r="AK99" s="396"/>
      <c r="AL99" s="396"/>
      <c r="AM99" s="399"/>
      <c r="AN99" s="387"/>
      <c r="AO99" s="388"/>
      <c r="AP99" s="388"/>
      <c r="AQ99" s="388"/>
      <c r="AR99" s="388"/>
      <c r="AS99" s="388"/>
      <c r="AT99" s="388"/>
      <c r="AU99" s="388"/>
      <c r="AV99" s="388"/>
      <c r="AW99" s="423"/>
      <c r="AX99" s="415"/>
      <c r="AY99" s="413"/>
      <c r="AZ99" s="413"/>
      <c r="BA99" s="413"/>
      <c r="BB99" s="413"/>
      <c r="BC99" s="413"/>
      <c r="BD99" s="413"/>
      <c r="BE99" s="413"/>
      <c r="BF99" s="413"/>
      <c r="BG99" s="414"/>
      <c r="BH99" s="40"/>
      <c r="BI99" s="40"/>
      <c r="BJ99" s="40"/>
      <c r="BK99" s="40"/>
      <c r="BL99" s="40"/>
      <c r="BM99" s="40"/>
      <c r="BN99" s="40"/>
      <c r="BO99" s="40"/>
      <c r="BP99" s="40"/>
      <c r="BQ99" s="40"/>
      <c r="BR99" s="40"/>
      <c r="BS99" s="40"/>
      <c r="BT99" s="40"/>
      <c r="BU99" s="40"/>
      <c r="BV99" s="40"/>
      <c r="BW99" s="40"/>
      <c r="BX99" s="40"/>
      <c r="BY99" s="40"/>
      <c r="BZ99" s="40"/>
      <c r="CA99" s="40"/>
      <c r="CB99" s="40"/>
      <c r="CC99" s="40"/>
      <c r="CD99" s="40"/>
      <c r="CE99" s="40"/>
      <c r="CF99" s="40"/>
      <c r="CG99" s="40"/>
      <c r="CH99" s="40"/>
      <c r="CI99" s="40"/>
      <c r="CJ99" s="40"/>
      <c r="CK99" s="40"/>
      <c r="CL99" s="40"/>
      <c r="CM99" s="40"/>
      <c r="CN99" s="40"/>
      <c r="CO99" s="40"/>
      <c r="CP99" s="40"/>
      <c r="CQ99" s="40"/>
      <c r="CR99" s="40"/>
      <c r="CS99" s="40"/>
      <c r="CT99" s="40"/>
      <c r="CU99" s="40"/>
      <c r="CV99" s="40"/>
    </row>
    <row r="100" spans="1:100" ht="15" customHeight="1" x14ac:dyDescent="0.35">
      <c r="A100" s="40"/>
      <c r="B100" s="253"/>
      <c r="C100" s="253"/>
      <c r="D100" s="254"/>
      <c r="E100" s="405"/>
      <c r="F100" s="406"/>
      <c r="G100" s="406"/>
      <c r="H100" s="406"/>
      <c r="I100" s="429"/>
      <c r="J100" s="389" t="e">
        <f>IF(AND('Riesgos Corrup'!#REF!="Muy Baja",'Riesgos Corrup'!#REF!="Mayor"),CONCATENATE("R",'Riesgos Corrup'!#REF!),"")</f>
        <v>#REF!</v>
      </c>
      <c r="K100" s="390"/>
      <c r="L100" s="390" t="str">
        <f ca="1">IF(AND('Riesgos Corrup'!$K$37="Muy Baja",'Riesgos Corrup'!$O$37="Mayor"),CONCATENATE("R",'Riesgos Corrup'!$A$37),"")</f>
        <v/>
      </c>
      <c r="M100" s="390"/>
      <c r="N100" s="390" t="e">
        <f>IF(AND('Riesgos Corrup'!#REF!="Muy Baja",'Riesgos Corrup'!#REF!="Mayor"),CONCATENATE("R",'Riesgos Corrup'!#REF!),"")</f>
        <v>#REF!</v>
      </c>
      <c r="O100" s="390"/>
      <c r="P100" s="390" t="e">
        <f>IF(AND('Riesgos Corrup'!#REF!="Muy Baja",'Riesgos Corrup'!#REF!="Mayor"),CONCATENATE("R",'Riesgos Corrup'!#REF!),"")</f>
        <v>#REF!</v>
      </c>
      <c r="Q100" s="390"/>
      <c r="R100" s="390" t="e">
        <f>IF(AND('Riesgos Corrup'!#REF!="Muy Baja",'Riesgos Corrup'!#REF!="Mayor"),CONCATENATE("R",'Riesgos Corrup'!#REF!),"")</f>
        <v>#REF!</v>
      </c>
      <c r="S100" s="432"/>
      <c r="T100" s="389" t="e">
        <f>IF(AND('Riesgos Corrup'!#REF!="Muy Baja",'Riesgos Corrup'!#REF!="Mayor"),CONCATENATE("R",'Riesgos Corrup'!#REF!),"")</f>
        <v>#REF!</v>
      </c>
      <c r="U100" s="390"/>
      <c r="V100" s="390" t="str">
        <f ca="1">IF(AND('Riesgos Corrup'!$K$37="Muy Baja",'Riesgos Corrup'!$O$37="Mayor"),CONCATENATE("R",'Riesgos Corrup'!$A$37),"")</f>
        <v/>
      </c>
      <c r="W100" s="390"/>
      <c r="X100" s="390" t="e">
        <f>IF(AND('Riesgos Corrup'!#REF!="Muy Baja",'Riesgos Corrup'!#REF!="Mayor"),CONCATENATE("R",'Riesgos Corrup'!#REF!),"")</f>
        <v>#REF!</v>
      </c>
      <c r="Y100" s="390"/>
      <c r="Z100" s="390" t="e">
        <f>IF(AND('Riesgos Corrup'!#REF!="Muy Baja",'Riesgos Corrup'!#REF!="Mayor"),CONCATENATE("R",'Riesgos Corrup'!#REF!),"")</f>
        <v>#REF!</v>
      </c>
      <c r="AA100" s="390"/>
      <c r="AB100" s="390" t="e">
        <f>IF(AND('Riesgos Corrup'!#REF!="Muy Baja",'Riesgos Corrup'!#REF!="Mayor"),CONCATENATE("R",'Riesgos Corrup'!#REF!),"")</f>
        <v>#REF!</v>
      </c>
      <c r="AC100" s="432"/>
      <c r="AD100" s="395" t="e">
        <f>IF(AND('Riesgos Corrup'!#REF!="Muy Baja",'Riesgos Corrup'!#REF!="Mayor"),CONCATENATE("R",'Riesgos Corrup'!#REF!),"")</f>
        <v>#REF!</v>
      </c>
      <c r="AE100" s="396"/>
      <c r="AF100" s="396" t="str">
        <f ca="1">IF(AND('Riesgos Corrup'!$K$37="Muy Baja",'Riesgos Corrup'!$O$37="Mayor"),CONCATENATE("R",'Riesgos Corrup'!$A$37),"")</f>
        <v/>
      </c>
      <c r="AG100" s="396"/>
      <c r="AH100" s="396" t="e">
        <f>IF(AND('Riesgos Corrup'!#REF!="Muy Baja",'Riesgos Corrup'!#REF!="Mayor"),CONCATENATE("R",'Riesgos Corrup'!#REF!),"")</f>
        <v>#REF!</v>
      </c>
      <c r="AI100" s="396"/>
      <c r="AJ100" s="396" t="e">
        <f>IF(AND('Riesgos Corrup'!#REF!="Muy Baja",'Riesgos Corrup'!#REF!="Mayor"),CONCATENATE("R",'Riesgos Corrup'!#REF!),"")</f>
        <v>#REF!</v>
      </c>
      <c r="AK100" s="396"/>
      <c r="AL100" s="396" t="e">
        <f>IF(AND('Riesgos Corrup'!#REF!="Muy Baja",'Riesgos Corrup'!#REF!="Mayor"),CONCATENATE("R",'Riesgos Corrup'!#REF!),"")</f>
        <v>#REF!</v>
      </c>
      <c r="AM100" s="399"/>
      <c r="AN100" s="387" t="e">
        <f>IF(AND('Riesgos Corrup'!#REF!="Muy Baja",'Riesgos Corrup'!#REF!="Mayor"),CONCATENATE("R",'Riesgos Corrup'!#REF!),"")</f>
        <v>#REF!</v>
      </c>
      <c r="AO100" s="388"/>
      <c r="AP100" s="388" t="str">
        <f ca="1">IF(AND('Riesgos Corrup'!$K$37="Muy Baja",'Riesgos Corrup'!$O$37="Mayor"),CONCATENATE("R",'Riesgos Corrup'!$A$37),"")</f>
        <v/>
      </c>
      <c r="AQ100" s="388"/>
      <c r="AR100" s="388" t="e">
        <f>IF(AND('Riesgos Corrup'!#REF!="Muy Baja",'Riesgos Corrup'!#REF!="Mayor"),CONCATENATE("R",'Riesgos Corrup'!#REF!),"")</f>
        <v>#REF!</v>
      </c>
      <c r="AS100" s="388"/>
      <c r="AT100" s="388" t="e">
        <f>IF(AND('Riesgos Corrup'!#REF!="Muy Baja",'Riesgos Corrup'!#REF!="Mayor"),CONCATENATE("R",'Riesgos Corrup'!#REF!),"")</f>
        <v>#REF!</v>
      </c>
      <c r="AU100" s="388"/>
      <c r="AV100" s="388" t="e">
        <f>IF(AND('Riesgos Corrup'!#REF!="Muy Baja",'Riesgos Corrup'!#REF!="Mayor"),CONCATENATE("R",'Riesgos Corrup'!#REF!),"")</f>
        <v>#REF!</v>
      </c>
      <c r="AW100" s="423"/>
      <c r="AX100" s="415" t="e">
        <f>IF(AND('Riesgos Corrup'!#REF!="Muy Baja",'Riesgos Corrup'!#REF!="Catastrófico"),CONCATENATE("R",'Riesgos Corrup'!#REF!),"")</f>
        <v>#REF!</v>
      </c>
      <c r="AY100" s="413"/>
      <c r="AZ100" s="413" t="str">
        <f ca="1">IF(AND('Riesgos Corrup'!$K$37="Muy Baja",'Riesgos Corrup'!$O$37="Catastrófico"),CONCATENATE("R",'Riesgos Corrup'!$A$37),"")</f>
        <v/>
      </c>
      <c r="BA100" s="413"/>
      <c r="BB100" s="413" t="e">
        <f>IF(AND('Riesgos Corrup'!#REF!="Muy Baja",'Riesgos Corrup'!#REF!="Catastrófico"),CONCATENATE("R",'Riesgos Corrup'!#REF!),"")</f>
        <v>#REF!</v>
      </c>
      <c r="BC100" s="413"/>
      <c r="BD100" s="413" t="e">
        <f>IF(AND('Riesgos Corrup'!#REF!="Muy Baja",'Riesgos Corrup'!#REF!="Catastrófico"),CONCATENATE("R",'Riesgos Corrup'!#REF!),"")</f>
        <v>#REF!</v>
      </c>
      <c r="BE100" s="413"/>
      <c r="BF100" s="413" t="e">
        <f>IF(AND('Riesgos Corrup'!#REF!="Muy Baja",'Riesgos Corrup'!#REF!="Catastrófico"),CONCATENATE("R",'Riesgos Corrup'!#REF!),"")</f>
        <v>#REF!</v>
      </c>
      <c r="BG100" s="414"/>
      <c r="BH100" s="40"/>
      <c r="BI100" s="40"/>
      <c r="BJ100" s="40"/>
      <c r="BK100" s="40"/>
      <c r="BL100" s="40"/>
      <c r="BM100" s="40"/>
      <c r="BN100" s="40"/>
      <c r="BO100" s="40"/>
      <c r="BP100" s="40"/>
      <c r="BQ100" s="40"/>
      <c r="BR100" s="40"/>
      <c r="BS100" s="40"/>
      <c r="BT100" s="40"/>
      <c r="BU100" s="40"/>
      <c r="BV100" s="40"/>
      <c r="BW100" s="40"/>
      <c r="BX100" s="40"/>
      <c r="BY100" s="40"/>
      <c r="BZ100" s="40"/>
      <c r="CA100" s="40"/>
      <c r="CB100" s="40"/>
      <c r="CC100" s="40"/>
      <c r="CD100" s="40"/>
      <c r="CE100" s="40"/>
      <c r="CF100" s="40"/>
      <c r="CG100" s="40"/>
      <c r="CH100" s="40"/>
      <c r="CI100" s="40"/>
      <c r="CJ100" s="40"/>
      <c r="CK100" s="40"/>
      <c r="CL100" s="40"/>
      <c r="CM100" s="40"/>
      <c r="CN100" s="40"/>
      <c r="CO100" s="40"/>
      <c r="CP100" s="40"/>
      <c r="CQ100" s="40"/>
      <c r="CR100" s="40"/>
      <c r="CS100" s="40"/>
      <c r="CT100" s="40"/>
      <c r="CU100" s="40"/>
      <c r="CV100" s="40"/>
    </row>
    <row r="101" spans="1:100" ht="15" customHeight="1" x14ac:dyDescent="0.35">
      <c r="A101" s="40"/>
      <c r="B101" s="253"/>
      <c r="C101" s="253"/>
      <c r="D101" s="254"/>
      <c r="E101" s="405"/>
      <c r="F101" s="406"/>
      <c r="G101" s="406"/>
      <c r="H101" s="406"/>
      <c r="I101" s="429"/>
      <c r="J101" s="389"/>
      <c r="K101" s="390"/>
      <c r="L101" s="390"/>
      <c r="M101" s="390"/>
      <c r="N101" s="390"/>
      <c r="O101" s="390"/>
      <c r="P101" s="390"/>
      <c r="Q101" s="390"/>
      <c r="R101" s="390"/>
      <c r="S101" s="432"/>
      <c r="T101" s="389"/>
      <c r="U101" s="390"/>
      <c r="V101" s="390"/>
      <c r="W101" s="390"/>
      <c r="X101" s="390"/>
      <c r="Y101" s="390"/>
      <c r="Z101" s="390"/>
      <c r="AA101" s="390"/>
      <c r="AB101" s="390"/>
      <c r="AC101" s="432"/>
      <c r="AD101" s="395"/>
      <c r="AE101" s="396"/>
      <c r="AF101" s="396"/>
      <c r="AG101" s="396"/>
      <c r="AH101" s="396"/>
      <c r="AI101" s="396"/>
      <c r="AJ101" s="396"/>
      <c r="AK101" s="396"/>
      <c r="AL101" s="396"/>
      <c r="AM101" s="399"/>
      <c r="AN101" s="387"/>
      <c r="AO101" s="388"/>
      <c r="AP101" s="388"/>
      <c r="AQ101" s="388"/>
      <c r="AR101" s="388"/>
      <c r="AS101" s="388"/>
      <c r="AT101" s="388"/>
      <c r="AU101" s="388"/>
      <c r="AV101" s="388"/>
      <c r="AW101" s="423"/>
      <c r="AX101" s="415"/>
      <c r="AY101" s="413"/>
      <c r="AZ101" s="413"/>
      <c r="BA101" s="413"/>
      <c r="BB101" s="413"/>
      <c r="BC101" s="413"/>
      <c r="BD101" s="413"/>
      <c r="BE101" s="413"/>
      <c r="BF101" s="413"/>
      <c r="BG101" s="414"/>
      <c r="BH101" s="40"/>
      <c r="BI101" s="40"/>
      <c r="BJ101" s="40"/>
      <c r="BK101" s="40"/>
      <c r="BL101" s="40"/>
      <c r="BM101" s="40"/>
      <c r="BN101" s="40"/>
      <c r="BO101" s="40"/>
      <c r="BP101" s="40"/>
      <c r="BQ101" s="40"/>
      <c r="BR101" s="40"/>
      <c r="BS101" s="40"/>
      <c r="BT101" s="40"/>
      <c r="BU101" s="40"/>
      <c r="BV101" s="40"/>
      <c r="BW101" s="40"/>
      <c r="BX101" s="40"/>
      <c r="BY101" s="40"/>
      <c r="BZ101" s="40"/>
      <c r="CA101" s="40"/>
      <c r="CB101" s="40"/>
      <c r="CC101" s="40"/>
      <c r="CD101" s="40"/>
      <c r="CE101" s="40"/>
      <c r="CF101" s="40"/>
      <c r="CG101" s="40"/>
      <c r="CH101" s="40"/>
      <c r="CI101" s="40"/>
      <c r="CJ101" s="40"/>
      <c r="CK101" s="40"/>
      <c r="CL101" s="40"/>
      <c r="CM101" s="40"/>
      <c r="CN101" s="40"/>
      <c r="CO101" s="40"/>
      <c r="CP101" s="40"/>
      <c r="CQ101" s="40"/>
      <c r="CR101" s="40"/>
      <c r="CS101" s="40"/>
      <c r="CT101" s="40"/>
      <c r="CU101" s="40"/>
      <c r="CV101" s="40"/>
    </row>
    <row r="102" spans="1:100" ht="15" customHeight="1" x14ac:dyDescent="0.35">
      <c r="A102" s="40"/>
      <c r="B102" s="253"/>
      <c r="C102" s="253"/>
      <c r="D102" s="254"/>
      <c r="E102" s="405"/>
      <c r="F102" s="406"/>
      <c r="G102" s="406"/>
      <c r="H102" s="406"/>
      <c r="I102" s="429"/>
      <c r="J102" s="389" t="str">
        <f ca="1">IF(AND('Riesgos Corrup'!$K$40="Muy Baja",'Riesgos Corrup'!$O$40="Mayor"),CONCATENATE("R",'Riesgos Corrup'!$A$40),"")</f>
        <v/>
      </c>
      <c r="K102" s="390"/>
      <c r="L102" s="390" t="e">
        <f>IF(AND('Riesgos Corrup'!#REF!="Muy Baja",'Riesgos Corrup'!#REF!="Mayor"),CONCATENATE("R",'Riesgos Corrup'!#REF!),"")</f>
        <v>#REF!</v>
      </c>
      <c r="M102" s="390"/>
      <c r="N102" s="390" t="str">
        <f ca="1">IF(AND('Riesgos Corrup'!$K$43="Muy Baja",'Riesgos Corrup'!$O$43="Mayor"),CONCATENATE("R",'Riesgos Corrup'!$A$43),"")</f>
        <v/>
      </c>
      <c r="O102" s="390"/>
      <c r="P102" s="390" t="str">
        <f ca="1">IF(AND('Riesgos Corrup'!$K$46="Muy Baja",'Riesgos Corrup'!$O$46="Mayor"),CONCATENATE("R",'Riesgos Corrup'!$A$46),"")</f>
        <v/>
      </c>
      <c r="Q102" s="390"/>
      <c r="R102" s="390" t="e">
        <f>IF(AND('Riesgos Corrup'!#REF!="Muy Baja",'Riesgos Corrup'!#REF!="Mayor"),CONCATENATE("R",'Riesgos Corrup'!#REF!),"")</f>
        <v>#REF!</v>
      </c>
      <c r="S102" s="432"/>
      <c r="T102" s="389" t="str">
        <f ca="1">IF(AND('Riesgos Corrup'!$K$40="Muy Baja",'Riesgos Corrup'!$O$40="Mayor"),CONCATENATE("R",'Riesgos Corrup'!$A$40),"")</f>
        <v/>
      </c>
      <c r="U102" s="390"/>
      <c r="V102" s="390" t="e">
        <f>IF(AND('Riesgos Corrup'!#REF!="Muy Baja",'Riesgos Corrup'!#REF!="Mayor"),CONCATENATE("R",'Riesgos Corrup'!#REF!),"")</f>
        <v>#REF!</v>
      </c>
      <c r="W102" s="390"/>
      <c r="X102" s="390" t="str">
        <f ca="1">IF(AND('Riesgos Corrup'!$K$43="Muy Baja",'Riesgos Corrup'!$O$43="Mayor"),CONCATENATE("R",'Riesgos Corrup'!$A$43),"")</f>
        <v/>
      </c>
      <c r="Y102" s="390"/>
      <c r="Z102" s="390" t="str">
        <f ca="1">IF(AND('Riesgos Corrup'!$K$46="Muy Baja",'Riesgos Corrup'!$O$46="Mayor"),CONCATENATE("R",'Riesgos Corrup'!$A$46),"")</f>
        <v/>
      </c>
      <c r="AA102" s="390"/>
      <c r="AB102" s="390" t="e">
        <f>IF(AND('Riesgos Corrup'!#REF!="Muy Baja",'Riesgos Corrup'!#REF!="Mayor"),CONCATENATE("R",'Riesgos Corrup'!#REF!),"")</f>
        <v>#REF!</v>
      </c>
      <c r="AC102" s="432"/>
      <c r="AD102" s="395" t="str">
        <f ca="1">IF(AND('Riesgos Corrup'!$K$40="Muy Baja",'Riesgos Corrup'!$O$40="Mayor"),CONCATENATE("R",'Riesgos Corrup'!$A$40),"")</f>
        <v/>
      </c>
      <c r="AE102" s="396"/>
      <c r="AF102" s="396" t="e">
        <f>IF(AND('Riesgos Corrup'!#REF!="Muy Baja",'Riesgos Corrup'!#REF!="Mayor"),CONCATENATE("R",'Riesgos Corrup'!#REF!),"")</f>
        <v>#REF!</v>
      </c>
      <c r="AG102" s="396"/>
      <c r="AH102" s="396" t="str">
        <f ca="1">IF(AND('Riesgos Corrup'!$K$43="Muy Baja",'Riesgos Corrup'!$O$43="Mayor"),CONCATENATE("R",'Riesgos Corrup'!$A$43),"")</f>
        <v/>
      </c>
      <c r="AI102" s="396"/>
      <c r="AJ102" s="396" t="str">
        <f ca="1">IF(AND('Riesgos Corrup'!$K$46="Muy Baja",'Riesgos Corrup'!$O$46="Mayor"),CONCATENATE("R",'Riesgos Corrup'!$A$46),"")</f>
        <v/>
      </c>
      <c r="AK102" s="396"/>
      <c r="AL102" s="396" t="e">
        <f>IF(AND('Riesgos Corrup'!#REF!="Muy Baja",'Riesgos Corrup'!#REF!="Mayor"),CONCATENATE("R",'Riesgos Corrup'!#REF!),"")</f>
        <v>#REF!</v>
      </c>
      <c r="AM102" s="399"/>
      <c r="AN102" s="387" t="str">
        <f ca="1">IF(AND('Riesgos Corrup'!$K$40="Muy Baja",'Riesgos Corrup'!$O$40="Mayor"),CONCATENATE("R",'Riesgos Corrup'!$A$40),"")</f>
        <v/>
      </c>
      <c r="AO102" s="388"/>
      <c r="AP102" s="388" t="e">
        <f>IF(AND('Riesgos Corrup'!#REF!="Muy Baja",'Riesgos Corrup'!#REF!="Mayor"),CONCATENATE("R",'Riesgos Corrup'!#REF!),"")</f>
        <v>#REF!</v>
      </c>
      <c r="AQ102" s="388"/>
      <c r="AR102" s="388" t="str">
        <f ca="1">IF(AND('Riesgos Corrup'!$K$43="Muy Baja",'Riesgos Corrup'!$O$43="Mayor"),CONCATENATE("R",'Riesgos Corrup'!$A$43),"")</f>
        <v/>
      </c>
      <c r="AS102" s="388"/>
      <c r="AT102" s="388" t="str">
        <f ca="1">IF(AND('Riesgos Corrup'!$K$46="Muy Baja",'Riesgos Corrup'!$O$46="Mayor"),CONCATENATE("R",'Riesgos Corrup'!$A$46),"")</f>
        <v/>
      </c>
      <c r="AU102" s="388"/>
      <c r="AV102" s="388" t="e">
        <f>IF(AND('Riesgos Corrup'!#REF!="Muy Baja",'Riesgos Corrup'!#REF!="Mayor"),CONCATENATE("R",'Riesgos Corrup'!#REF!),"")</f>
        <v>#REF!</v>
      </c>
      <c r="AW102" s="423"/>
      <c r="AX102" s="415" t="str">
        <f ca="1">IF(AND('Riesgos Corrup'!$K$40="Muy Baja",'Riesgos Corrup'!$O$40="Catastrófico"),CONCATENATE("R",'Riesgos Corrup'!$A$40),"")</f>
        <v/>
      </c>
      <c r="AY102" s="413"/>
      <c r="AZ102" s="413" t="e">
        <f>IF(AND('Riesgos Corrup'!#REF!="Muy Baja",'Riesgos Corrup'!#REF!="Catastrófico"),CONCATENATE("R",'Riesgos Corrup'!#REF!),"")</f>
        <v>#REF!</v>
      </c>
      <c r="BA102" s="413"/>
      <c r="BB102" s="413" t="str">
        <f ca="1">IF(AND('Riesgos Corrup'!$K$43="Muy Baja",'Riesgos Corrup'!$O$43="Catastrófico"),CONCATENATE("R",'Riesgos Corrup'!$A$43),"")</f>
        <v/>
      </c>
      <c r="BC102" s="413"/>
      <c r="BD102" s="413" t="str">
        <f ca="1">IF(AND('Riesgos Corrup'!$K$46="Muy Baja",'Riesgos Corrup'!$O$46="Catastrófico"),CONCATENATE("R",'Riesgos Corrup'!$A$46),"")</f>
        <v/>
      </c>
      <c r="BE102" s="413"/>
      <c r="BF102" s="413" t="e">
        <f>IF(AND('Riesgos Corrup'!#REF!="Muy Baja",'Riesgos Corrup'!#REF!="Catastrófico"),CONCATENATE("R",'Riesgos Corrup'!#REF!),"")</f>
        <v>#REF!</v>
      </c>
      <c r="BG102" s="414"/>
      <c r="BH102" s="40"/>
      <c r="BI102" s="40"/>
      <c r="BJ102" s="40"/>
      <c r="BK102" s="40"/>
      <c r="BL102" s="40"/>
      <c r="BM102" s="40"/>
      <c r="BN102" s="40"/>
      <c r="BO102" s="40"/>
      <c r="BP102" s="40"/>
      <c r="BQ102" s="40"/>
      <c r="BR102" s="40"/>
      <c r="BS102" s="40"/>
      <c r="BT102" s="40"/>
      <c r="BU102" s="40"/>
      <c r="BV102" s="40"/>
      <c r="BW102" s="40"/>
      <c r="BX102" s="40"/>
      <c r="BY102" s="40"/>
      <c r="BZ102" s="40"/>
      <c r="CA102" s="40"/>
      <c r="CB102" s="40"/>
      <c r="CC102" s="40"/>
      <c r="CD102" s="40"/>
      <c r="CE102" s="40"/>
      <c r="CF102" s="40"/>
      <c r="CG102" s="40"/>
      <c r="CH102" s="40"/>
      <c r="CI102" s="40"/>
      <c r="CJ102" s="40"/>
      <c r="CK102" s="40"/>
      <c r="CL102" s="40"/>
      <c r="CM102" s="40"/>
      <c r="CN102" s="40"/>
      <c r="CO102" s="40"/>
      <c r="CP102" s="40"/>
      <c r="CQ102" s="40"/>
      <c r="CR102" s="40"/>
      <c r="CS102" s="40"/>
      <c r="CT102" s="40"/>
      <c r="CU102" s="40"/>
      <c r="CV102" s="40"/>
    </row>
    <row r="103" spans="1:100" ht="15" customHeight="1" x14ac:dyDescent="0.35">
      <c r="A103" s="40"/>
      <c r="B103" s="253"/>
      <c r="C103" s="253"/>
      <c r="D103" s="254"/>
      <c r="E103" s="405"/>
      <c r="F103" s="406"/>
      <c r="G103" s="406"/>
      <c r="H103" s="406"/>
      <c r="I103" s="429"/>
      <c r="J103" s="389"/>
      <c r="K103" s="390"/>
      <c r="L103" s="390"/>
      <c r="M103" s="390"/>
      <c r="N103" s="390"/>
      <c r="O103" s="390"/>
      <c r="P103" s="390"/>
      <c r="Q103" s="390"/>
      <c r="R103" s="390"/>
      <c r="S103" s="432"/>
      <c r="T103" s="389"/>
      <c r="U103" s="390"/>
      <c r="V103" s="390"/>
      <c r="W103" s="390"/>
      <c r="X103" s="390"/>
      <c r="Y103" s="390"/>
      <c r="Z103" s="390"/>
      <c r="AA103" s="390"/>
      <c r="AB103" s="390"/>
      <c r="AC103" s="432"/>
      <c r="AD103" s="395"/>
      <c r="AE103" s="396"/>
      <c r="AF103" s="396"/>
      <c r="AG103" s="396"/>
      <c r="AH103" s="396"/>
      <c r="AI103" s="396"/>
      <c r="AJ103" s="396"/>
      <c r="AK103" s="396"/>
      <c r="AL103" s="396"/>
      <c r="AM103" s="399"/>
      <c r="AN103" s="387"/>
      <c r="AO103" s="388"/>
      <c r="AP103" s="388"/>
      <c r="AQ103" s="388"/>
      <c r="AR103" s="388"/>
      <c r="AS103" s="388"/>
      <c r="AT103" s="388"/>
      <c r="AU103" s="388"/>
      <c r="AV103" s="388"/>
      <c r="AW103" s="423"/>
      <c r="AX103" s="415"/>
      <c r="AY103" s="413"/>
      <c r="AZ103" s="413"/>
      <c r="BA103" s="413"/>
      <c r="BB103" s="413"/>
      <c r="BC103" s="413"/>
      <c r="BD103" s="413"/>
      <c r="BE103" s="413"/>
      <c r="BF103" s="413"/>
      <c r="BG103" s="414"/>
      <c r="BH103" s="40"/>
      <c r="BI103" s="40"/>
      <c r="BJ103" s="40"/>
      <c r="BK103" s="40"/>
      <c r="BL103" s="40"/>
      <c r="BM103" s="40"/>
      <c r="BN103" s="40"/>
      <c r="BO103" s="40"/>
      <c r="BP103" s="40"/>
      <c r="BQ103" s="40"/>
      <c r="BR103" s="40"/>
      <c r="BS103" s="40"/>
      <c r="BT103" s="40"/>
      <c r="BU103" s="40"/>
      <c r="BV103" s="40"/>
      <c r="BW103" s="40"/>
      <c r="BX103" s="40"/>
      <c r="BY103" s="40"/>
      <c r="BZ103" s="40"/>
      <c r="CA103" s="40"/>
      <c r="CB103" s="40"/>
      <c r="CC103" s="40"/>
      <c r="CD103" s="40"/>
      <c r="CE103" s="40"/>
      <c r="CF103" s="40"/>
      <c r="CG103" s="40"/>
      <c r="CH103" s="40"/>
      <c r="CI103" s="40"/>
      <c r="CJ103" s="40"/>
      <c r="CK103" s="40"/>
      <c r="CL103" s="40"/>
      <c r="CM103" s="40"/>
      <c r="CN103" s="40"/>
      <c r="CO103" s="40"/>
      <c r="CP103" s="40"/>
      <c r="CQ103" s="40"/>
      <c r="CR103" s="40"/>
      <c r="CS103" s="40"/>
      <c r="CT103" s="40"/>
      <c r="CU103" s="40"/>
      <c r="CV103" s="40"/>
    </row>
    <row r="104" spans="1:100" ht="15" customHeight="1" x14ac:dyDescent="0.35">
      <c r="A104" s="40"/>
      <c r="B104" s="253"/>
      <c r="C104" s="253"/>
      <c r="D104" s="254"/>
      <c r="E104" s="405"/>
      <c r="F104" s="406"/>
      <c r="G104" s="406"/>
      <c r="H104" s="406"/>
      <c r="I104" s="429"/>
      <c r="J104" s="389" t="e">
        <f>IF(AND('Riesgos Corrup'!#REF!="Muy Baja",'Riesgos Corrup'!#REF!="Mayor"),CONCATENATE("R",'Riesgos Corrup'!#REF!),"")</f>
        <v>#REF!</v>
      </c>
      <c r="K104" s="390"/>
      <c r="L104" s="390" t="e">
        <f>IF(AND('Riesgos Corrup'!#REF!="Muy Baja",'Riesgos Corrup'!#REF!="Mayor"),CONCATENATE("R",'Riesgos Corrup'!#REF!),"")</f>
        <v>#REF!</v>
      </c>
      <c r="M104" s="390"/>
      <c r="N104" s="390" t="str">
        <f ca="1">IF(AND('Riesgos Corrup'!$K$49="Muy Baja",'Riesgos Corrup'!$O$49="Mayor"),CONCATENATE("R",'Riesgos Corrup'!$A$49),"")</f>
        <v/>
      </c>
      <c r="O104" s="390"/>
      <c r="P104" s="390" t="e">
        <f>IF(AND('Riesgos Corrup'!#REF!="Muy Baja",'Riesgos Corrup'!#REF!="Mayor"),CONCATENATE("R",'Riesgos Corrup'!#REF!),"")</f>
        <v>#REF!</v>
      </c>
      <c r="Q104" s="390"/>
      <c r="R104" s="390" t="str">
        <f>IF(AND('Riesgos Corrup'!$K$54="Muy Baja",'Riesgos Corrup'!$O$54="Mayor"),CONCATENATE("R",'Riesgos Corrup'!$A$54),"")</f>
        <v/>
      </c>
      <c r="S104" s="432"/>
      <c r="T104" s="389" t="e">
        <f>IF(AND('Riesgos Corrup'!#REF!="Muy Baja",'Riesgos Corrup'!#REF!="Mayor"),CONCATENATE("R",'Riesgos Corrup'!#REF!),"")</f>
        <v>#REF!</v>
      </c>
      <c r="U104" s="390"/>
      <c r="V104" s="390" t="e">
        <f>IF(AND('Riesgos Corrup'!#REF!="Muy Baja",'Riesgos Corrup'!#REF!="Mayor"),CONCATENATE("R",'Riesgos Corrup'!#REF!),"")</f>
        <v>#REF!</v>
      </c>
      <c r="W104" s="390"/>
      <c r="X104" s="390" t="str">
        <f ca="1">IF(AND('Riesgos Corrup'!$K$49="Muy Baja",'Riesgos Corrup'!$O$49="Mayor"),CONCATENATE("R",'Riesgos Corrup'!$A$49),"")</f>
        <v/>
      </c>
      <c r="Y104" s="390"/>
      <c r="Z104" s="390" t="e">
        <f>IF(AND('Riesgos Corrup'!#REF!="Muy Baja",'Riesgos Corrup'!#REF!="Mayor"),CONCATENATE("R",'Riesgos Corrup'!#REF!),"")</f>
        <v>#REF!</v>
      </c>
      <c r="AA104" s="390"/>
      <c r="AB104" s="390" t="str">
        <f>IF(AND('Riesgos Corrup'!$K$54="Muy Baja",'Riesgos Corrup'!$O$54="Mayor"),CONCATENATE("R",'Riesgos Corrup'!$A$54),"")</f>
        <v/>
      </c>
      <c r="AC104" s="432"/>
      <c r="AD104" s="395" t="e">
        <f>IF(AND('Riesgos Corrup'!#REF!="Muy Baja",'Riesgos Corrup'!#REF!="Mayor"),CONCATENATE("R",'Riesgos Corrup'!#REF!),"")</f>
        <v>#REF!</v>
      </c>
      <c r="AE104" s="396"/>
      <c r="AF104" s="396" t="e">
        <f>IF(AND('Riesgos Corrup'!#REF!="Muy Baja",'Riesgos Corrup'!#REF!="Mayor"),CONCATENATE("R",'Riesgos Corrup'!#REF!),"")</f>
        <v>#REF!</v>
      </c>
      <c r="AG104" s="396"/>
      <c r="AH104" s="396" t="str">
        <f ca="1">IF(AND('Riesgos Corrup'!$K$49="Muy Baja",'Riesgos Corrup'!$O$49="Mayor"),CONCATENATE("R",'Riesgos Corrup'!$A$49),"")</f>
        <v/>
      </c>
      <c r="AI104" s="396"/>
      <c r="AJ104" s="396" t="e">
        <f>IF(AND('Riesgos Corrup'!#REF!="Muy Baja",'Riesgos Corrup'!#REF!="Mayor"),CONCATENATE("R",'Riesgos Corrup'!#REF!),"")</f>
        <v>#REF!</v>
      </c>
      <c r="AK104" s="396"/>
      <c r="AL104" s="396" t="str">
        <f>IF(AND('Riesgos Corrup'!$K$54="Muy Baja",'Riesgos Corrup'!$O$54="Mayor"),CONCATENATE("R",'Riesgos Corrup'!$A$54),"")</f>
        <v/>
      </c>
      <c r="AM104" s="399"/>
      <c r="AN104" s="387" t="e">
        <f>IF(AND('Riesgos Corrup'!#REF!="Muy Baja",'Riesgos Corrup'!#REF!="Mayor"),CONCATENATE("R",'Riesgos Corrup'!#REF!),"")</f>
        <v>#REF!</v>
      </c>
      <c r="AO104" s="388"/>
      <c r="AP104" s="388" t="e">
        <f>IF(AND('Riesgos Corrup'!#REF!="Muy Baja",'Riesgos Corrup'!#REF!="Mayor"),CONCATENATE("R",'Riesgos Corrup'!#REF!),"")</f>
        <v>#REF!</v>
      </c>
      <c r="AQ104" s="388"/>
      <c r="AR104" s="388" t="str">
        <f ca="1">IF(AND('Riesgos Corrup'!$K$49="Muy Baja",'Riesgos Corrup'!$O$49="Mayor"),CONCATENATE("R",'Riesgos Corrup'!$A$49),"")</f>
        <v/>
      </c>
      <c r="AS104" s="388"/>
      <c r="AT104" s="388" t="e">
        <f>IF(AND('Riesgos Corrup'!#REF!="Muy Baja",'Riesgos Corrup'!#REF!="Mayor"),CONCATENATE("R",'Riesgos Corrup'!#REF!),"")</f>
        <v>#REF!</v>
      </c>
      <c r="AU104" s="388"/>
      <c r="AV104" s="388" t="str">
        <f>IF(AND('Riesgos Corrup'!$K$54="Muy Baja",'Riesgos Corrup'!$O$54="Mayor"),CONCATENATE("R",'Riesgos Corrup'!$A$54),"")</f>
        <v/>
      </c>
      <c r="AW104" s="423"/>
      <c r="AX104" s="415" t="e">
        <f>IF(AND('Riesgos Corrup'!#REF!="Muy Baja",'Riesgos Corrup'!#REF!="Catastrófico"),CONCATENATE("R",'Riesgos Corrup'!#REF!),"")</f>
        <v>#REF!</v>
      </c>
      <c r="AY104" s="413"/>
      <c r="AZ104" s="413" t="e">
        <f>IF(AND('Riesgos Corrup'!#REF!="Muy Baja",'Riesgos Corrup'!#REF!="Catastrófico"),CONCATENATE("R",'Riesgos Corrup'!#REF!),"")</f>
        <v>#REF!</v>
      </c>
      <c r="BA104" s="413"/>
      <c r="BB104" s="413" t="str">
        <f ca="1">IF(AND('Riesgos Corrup'!$K$49="Muy Baja",'Riesgos Corrup'!$O$49="Catastrófico"),CONCATENATE("R",'Riesgos Corrup'!$A$49),"")</f>
        <v/>
      </c>
      <c r="BC104" s="413"/>
      <c r="BD104" s="413" t="e">
        <f>IF(AND('Riesgos Corrup'!#REF!="Muy Baja",'Riesgos Corrup'!#REF!="Catastrófico"),CONCATENATE("R",'Riesgos Corrup'!#REF!),"")</f>
        <v>#REF!</v>
      </c>
      <c r="BE104" s="413"/>
      <c r="BF104" s="413" t="str">
        <f>IF(AND('Riesgos Corrup'!$K$54="Muy Baja",'Riesgos Corrup'!$O$54="Catastrófico"),CONCATENATE("R",'Riesgos Corrup'!$A$54),"")</f>
        <v/>
      </c>
      <c r="BG104" s="414"/>
      <c r="BH104" s="40"/>
      <c r="BI104" s="40"/>
      <c r="BJ104" s="40"/>
      <c r="BK104" s="40"/>
      <c r="BL104" s="40"/>
      <c r="BM104" s="40"/>
      <c r="BN104" s="40"/>
      <c r="BO104" s="40"/>
      <c r="BP104" s="40"/>
      <c r="BQ104" s="40"/>
      <c r="BR104" s="40"/>
      <c r="BS104" s="40"/>
      <c r="BT104" s="40"/>
      <c r="BU104" s="40"/>
      <c r="BV104" s="40"/>
      <c r="BW104" s="40"/>
      <c r="BX104" s="40"/>
      <c r="BY104" s="40"/>
      <c r="BZ104" s="40"/>
      <c r="CA104" s="40"/>
      <c r="CB104" s="40"/>
      <c r="CC104" s="40"/>
      <c r="CD104" s="40"/>
      <c r="CE104" s="40"/>
      <c r="CF104" s="40"/>
      <c r="CG104" s="40"/>
      <c r="CH104" s="40"/>
      <c r="CI104" s="40"/>
      <c r="CJ104" s="40"/>
      <c r="CK104" s="40"/>
      <c r="CL104" s="40"/>
      <c r="CM104" s="40"/>
      <c r="CN104" s="40"/>
      <c r="CO104" s="40"/>
      <c r="CP104" s="40"/>
      <c r="CQ104" s="40"/>
      <c r="CR104" s="40"/>
      <c r="CS104" s="40"/>
      <c r="CT104" s="40"/>
      <c r="CU104" s="40"/>
      <c r="CV104" s="40"/>
    </row>
    <row r="105" spans="1:100" ht="15.75" customHeight="1" thickBot="1" x14ac:dyDescent="0.4">
      <c r="A105" s="40"/>
      <c r="B105" s="253"/>
      <c r="C105" s="253"/>
      <c r="D105" s="254"/>
      <c r="E105" s="407"/>
      <c r="F105" s="408"/>
      <c r="G105" s="408"/>
      <c r="H105" s="408"/>
      <c r="I105" s="430"/>
      <c r="J105" s="391"/>
      <c r="K105" s="392"/>
      <c r="L105" s="392"/>
      <c r="M105" s="392"/>
      <c r="N105" s="392"/>
      <c r="O105" s="392"/>
      <c r="P105" s="392"/>
      <c r="Q105" s="392"/>
      <c r="R105" s="392"/>
      <c r="S105" s="470"/>
      <c r="T105" s="391"/>
      <c r="U105" s="392"/>
      <c r="V105" s="392"/>
      <c r="W105" s="392"/>
      <c r="X105" s="392"/>
      <c r="Y105" s="392"/>
      <c r="Z105" s="392"/>
      <c r="AA105" s="392"/>
      <c r="AB105" s="392"/>
      <c r="AC105" s="470"/>
      <c r="AD105" s="397"/>
      <c r="AE105" s="398"/>
      <c r="AF105" s="398"/>
      <c r="AG105" s="398"/>
      <c r="AH105" s="398"/>
      <c r="AI105" s="398"/>
      <c r="AJ105" s="398"/>
      <c r="AK105" s="398"/>
      <c r="AL105" s="398"/>
      <c r="AM105" s="400"/>
      <c r="AN105" s="424"/>
      <c r="AO105" s="422"/>
      <c r="AP105" s="422"/>
      <c r="AQ105" s="422"/>
      <c r="AR105" s="422"/>
      <c r="AS105" s="422"/>
      <c r="AT105" s="422"/>
      <c r="AU105" s="422"/>
      <c r="AV105" s="422"/>
      <c r="AW105" s="425"/>
      <c r="AX105" s="416"/>
      <c r="AY105" s="417"/>
      <c r="AZ105" s="417"/>
      <c r="BA105" s="417"/>
      <c r="BB105" s="417"/>
      <c r="BC105" s="417"/>
      <c r="BD105" s="417"/>
      <c r="BE105" s="417"/>
      <c r="BF105" s="417"/>
      <c r="BG105" s="418"/>
      <c r="BH105" s="40"/>
      <c r="BI105" s="40"/>
      <c r="BJ105" s="40"/>
      <c r="BK105" s="40"/>
      <c r="BL105" s="40"/>
      <c r="BM105" s="40"/>
      <c r="BN105" s="40"/>
      <c r="BO105" s="40"/>
      <c r="BP105" s="40"/>
      <c r="BQ105" s="40"/>
      <c r="BR105" s="40"/>
      <c r="BS105" s="40"/>
      <c r="BT105" s="40"/>
      <c r="BU105" s="40"/>
      <c r="BV105" s="40"/>
      <c r="BW105" s="40"/>
      <c r="BX105" s="40"/>
      <c r="BY105" s="40"/>
      <c r="BZ105" s="40"/>
      <c r="CA105" s="40"/>
      <c r="CB105" s="40"/>
      <c r="CC105" s="40"/>
      <c r="CD105" s="40"/>
      <c r="CE105" s="40"/>
      <c r="CF105" s="40"/>
      <c r="CG105" s="40"/>
      <c r="CH105" s="40"/>
      <c r="CI105" s="40"/>
      <c r="CJ105" s="40"/>
      <c r="CK105" s="40"/>
      <c r="CL105" s="40"/>
      <c r="CM105" s="40"/>
      <c r="CN105" s="40"/>
      <c r="CO105" s="40"/>
      <c r="CP105" s="40"/>
      <c r="CQ105" s="40"/>
      <c r="CR105" s="40"/>
      <c r="CS105" s="40"/>
      <c r="CT105" s="40"/>
      <c r="CU105" s="40"/>
      <c r="CV105" s="40"/>
    </row>
    <row r="106" spans="1:100" x14ac:dyDescent="0.35">
      <c r="A106" s="40"/>
      <c r="B106" s="40"/>
      <c r="C106" s="40"/>
      <c r="D106" s="40"/>
      <c r="E106" s="40"/>
      <c r="F106" s="40"/>
      <c r="G106" s="40"/>
      <c r="H106" s="40"/>
      <c r="I106" s="40"/>
      <c r="J106" s="427" t="s">
        <v>103</v>
      </c>
      <c r="K106" s="406"/>
      <c r="L106" s="406"/>
      <c r="M106" s="406"/>
      <c r="N106" s="406"/>
      <c r="O106" s="406"/>
      <c r="P106" s="406"/>
      <c r="Q106" s="406"/>
      <c r="R106" s="406"/>
      <c r="S106" s="429"/>
      <c r="T106" s="427" t="s">
        <v>102</v>
      </c>
      <c r="U106" s="406"/>
      <c r="V106" s="406"/>
      <c r="W106" s="406"/>
      <c r="X106" s="406"/>
      <c r="Y106" s="406"/>
      <c r="Z106" s="406"/>
      <c r="AA106" s="406"/>
      <c r="AB106" s="406"/>
      <c r="AC106" s="429"/>
      <c r="AD106" s="427" t="s">
        <v>101</v>
      </c>
      <c r="AE106" s="406"/>
      <c r="AF106" s="406"/>
      <c r="AG106" s="406"/>
      <c r="AH106" s="406"/>
      <c r="AI106" s="406"/>
      <c r="AJ106" s="406"/>
      <c r="AK106" s="406"/>
      <c r="AL106" s="406"/>
      <c r="AM106" s="429"/>
      <c r="AN106" s="427" t="s">
        <v>100</v>
      </c>
      <c r="AO106" s="428"/>
      <c r="AP106" s="428"/>
      <c r="AQ106" s="428"/>
      <c r="AR106" s="428"/>
      <c r="AS106" s="428"/>
      <c r="AT106" s="406"/>
      <c r="AU106" s="406"/>
      <c r="AV106" s="406"/>
      <c r="AW106" s="429"/>
      <c r="AX106" s="427" t="s">
        <v>99</v>
      </c>
      <c r="AY106" s="406"/>
      <c r="AZ106" s="406"/>
      <c r="BA106" s="406"/>
      <c r="BB106" s="406"/>
      <c r="BC106" s="406"/>
      <c r="BD106" s="406"/>
      <c r="BE106" s="406"/>
      <c r="BF106" s="406"/>
      <c r="BG106" s="429"/>
      <c r="BH106" s="40"/>
      <c r="BI106" s="40"/>
      <c r="BJ106" s="40"/>
      <c r="BK106" s="40"/>
      <c r="BL106" s="40"/>
      <c r="BM106" s="40"/>
      <c r="BN106" s="40"/>
      <c r="BO106" s="40"/>
      <c r="BP106" s="40"/>
      <c r="BQ106" s="40"/>
      <c r="BR106" s="40"/>
      <c r="BS106" s="40"/>
      <c r="BT106" s="40"/>
      <c r="BU106" s="40"/>
      <c r="BV106" s="40"/>
      <c r="BW106" s="40"/>
      <c r="BX106" s="40"/>
      <c r="BY106" s="40"/>
      <c r="BZ106" s="40"/>
      <c r="CA106" s="40"/>
      <c r="CB106" s="40"/>
      <c r="CC106" s="40"/>
      <c r="CD106" s="40"/>
      <c r="CE106" s="40"/>
      <c r="CF106" s="40"/>
      <c r="CG106" s="40"/>
      <c r="CH106" s="40"/>
      <c r="CI106" s="40"/>
      <c r="CJ106" s="40"/>
      <c r="CK106" s="40"/>
      <c r="CL106" s="40"/>
      <c r="CM106" s="40"/>
      <c r="CN106" s="40"/>
      <c r="CO106" s="40"/>
      <c r="CP106" s="40"/>
      <c r="CQ106" s="40"/>
      <c r="CR106" s="40"/>
      <c r="CS106" s="40"/>
      <c r="CT106" s="40"/>
      <c r="CU106" s="40"/>
      <c r="CV106" s="40"/>
    </row>
    <row r="107" spans="1:100" x14ac:dyDescent="0.35">
      <c r="A107" s="40"/>
      <c r="B107" s="40"/>
      <c r="C107" s="40"/>
      <c r="D107" s="40"/>
      <c r="E107" s="40"/>
      <c r="F107" s="40"/>
      <c r="G107" s="40"/>
      <c r="H107" s="40"/>
      <c r="I107" s="40"/>
      <c r="J107" s="405"/>
      <c r="K107" s="406"/>
      <c r="L107" s="406"/>
      <c r="M107" s="406"/>
      <c r="N107" s="406"/>
      <c r="O107" s="406"/>
      <c r="P107" s="406"/>
      <c r="Q107" s="406"/>
      <c r="R107" s="406"/>
      <c r="S107" s="429"/>
      <c r="T107" s="405"/>
      <c r="U107" s="406"/>
      <c r="V107" s="406"/>
      <c r="W107" s="406"/>
      <c r="X107" s="406"/>
      <c r="Y107" s="406"/>
      <c r="Z107" s="406"/>
      <c r="AA107" s="406"/>
      <c r="AB107" s="406"/>
      <c r="AC107" s="429"/>
      <c r="AD107" s="405"/>
      <c r="AE107" s="406"/>
      <c r="AF107" s="406"/>
      <c r="AG107" s="406"/>
      <c r="AH107" s="406"/>
      <c r="AI107" s="406"/>
      <c r="AJ107" s="406"/>
      <c r="AK107" s="406"/>
      <c r="AL107" s="406"/>
      <c r="AM107" s="429"/>
      <c r="AN107" s="405"/>
      <c r="AO107" s="406"/>
      <c r="AP107" s="406"/>
      <c r="AQ107" s="406"/>
      <c r="AR107" s="406"/>
      <c r="AS107" s="406"/>
      <c r="AT107" s="406"/>
      <c r="AU107" s="406"/>
      <c r="AV107" s="406"/>
      <c r="AW107" s="429"/>
      <c r="AX107" s="405"/>
      <c r="AY107" s="406"/>
      <c r="AZ107" s="406"/>
      <c r="BA107" s="406"/>
      <c r="BB107" s="406"/>
      <c r="BC107" s="406"/>
      <c r="BD107" s="406"/>
      <c r="BE107" s="406"/>
      <c r="BF107" s="406"/>
      <c r="BG107" s="429"/>
      <c r="BH107" s="40"/>
      <c r="BI107" s="40"/>
      <c r="BJ107" s="40"/>
      <c r="BK107" s="40"/>
      <c r="BL107" s="40"/>
      <c r="BM107" s="40"/>
      <c r="BN107" s="40"/>
      <c r="BO107" s="40"/>
      <c r="BP107" s="40"/>
      <c r="BQ107" s="40"/>
      <c r="BR107" s="40"/>
      <c r="BS107" s="40"/>
      <c r="BT107" s="40"/>
      <c r="BU107" s="40"/>
      <c r="BV107" s="40"/>
      <c r="BW107" s="40"/>
      <c r="BX107" s="40"/>
      <c r="BY107" s="40"/>
      <c r="BZ107" s="40"/>
      <c r="CA107" s="40"/>
      <c r="CB107" s="40"/>
      <c r="CC107" s="40"/>
      <c r="CD107" s="40"/>
      <c r="CE107" s="40"/>
      <c r="CF107" s="40"/>
      <c r="CG107" s="40"/>
      <c r="CH107" s="40"/>
      <c r="CI107" s="40"/>
      <c r="CJ107" s="40"/>
      <c r="CK107" s="40"/>
      <c r="CL107" s="40"/>
      <c r="CM107" s="40"/>
      <c r="CN107" s="40"/>
      <c r="CO107" s="40"/>
      <c r="CP107" s="40"/>
      <c r="CQ107" s="40"/>
      <c r="CR107" s="40"/>
      <c r="CS107" s="40"/>
      <c r="CT107" s="40"/>
      <c r="CU107" s="40"/>
      <c r="CV107" s="40"/>
    </row>
    <row r="108" spans="1:100" x14ac:dyDescent="0.35">
      <c r="A108" s="40"/>
      <c r="B108" s="40"/>
      <c r="C108" s="40"/>
      <c r="D108" s="40"/>
      <c r="E108" s="40"/>
      <c r="F108" s="40"/>
      <c r="G108" s="40"/>
      <c r="H108" s="40"/>
      <c r="I108" s="40"/>
      <c r="J108" s="405"/>
      <c r="K108" s="406"/>
      <c r="L108" s="406"/>
      <c r="M108" s="406"/>
      <c r="N108" s="406"/>
      <c r="O108" s="406"/>
      <c r="P108" s="406"/>
      <c r="Q108" s="406"/>
      <c r="R108" s="406"/>
      <c r="S108" s="429"/>
      <c r="T108" s="405"/>
      <c r="U108" s="406"/>
      <c r="V108" s="406"/>
      <c r="W108" s="406"/>
      <c r="X108" s="406"/>
      <c r="Y108" s="406"/>
      <c r="Z108" s="406"/>
      <c r="AA108" s="406"/>
      <c r="AB108" s="406"/>
      <c r="AC108" s="429"/>
      <c r="AD108" s="405"/>
      <c r="AE108" s="406"/>
      <c r="AF108" s="406"/>
      <c r="AG108" s="406"/>
      <c r="AH108" s="406"/>
      <c r="AI108" s="406"/>
      <c r="AJ108" s="406"/>
      <c r="AK108" s="406"/>
      <c r="AL108" s="406"/>
      <c r="AM108" s="429"/>
      <c r="AN108" s="405"/>
      <c r="AO108" s="406"/>
      <c r="AP108" s="406"/>
      <c r="AQ108" s="406"/>
      <c r="AR108" s="406"/>
      <c r="AS108" s="406"/>
      <c r="AT108" s="406"/>
      <c r="AU108" s="406"/>
      <c r="AV108" s="406"/>
      <c r="AW108" s="429"/>
      <c r="AX108" s="405"/>
      <c r="AY108" s="406"/>
      <c r="AZ108" s="406"/>
      <c r="BA108" s="406"/>
      <c r="BB108" s="406"/>
      <c r="BC108" s="406"/>
      <c r="BD108" s="406"/>
      <c r="BE108" s="406"/>
      <c r="BF108" s="406"/>
      <c r="BG108" s="429"/>
      <c r="BH108" s="40"/>
      <c r="BI108" s="40"/>
      <c r="BJ108" s="40"/>
      <c r="BK108" s="40"/>
      <c r="BL108" s="40"/>
      <c r="BM108" s="40"/>
      <c r="BN108" s="40"/>
      <c r="BO108" s="40"/>
      <c r="BP108" s="40"/>
      <c r="BQ108" s="40"/>
      <c r="BR108" s="40"/>
      <c r="BS108" s="40"/>
      <c r="BT108" s="40"/>
      <c r="BU108" s="40"/>
      <c r="BV108" s="40"/>
      <c r="BW108" s="40"/>
      <c r="BX108" s="40"/>
      <c r="BY108" s="40"/>
      <c r="BZ108" s="40"/>
      <c r="CA108" s="40"/>
      <c r="CB108" s="40"/>
      <c r="CC108" s="40"/>
      <c r="CD108" s="40"/>
      <c r="CE108" s="40"/>
      <c r="CF108" s="40"/>
      <c r="CG108" s="40"/>
      <c r="CH108" s="40"/>
      <c r="CI108" s="40"/>
      <c r="CJ108" s="40"/>
      <c r="CK108" s="40"/>
      <c r="CL108" s="40"/>
      <c r="CM108" s="40"/>
      <c r="CN108" s="40"/>
      <c r="CO108" s="40"/>
      <c r="CP108" s="40"/>
      <c r="CQ108" s="40"/>
      <c r="CR108" s="40"/>
      <c r="CS108" s="40"/>
      <c r="CT108" s="40"/>
      <c r="CU108" s="40"/>
      <c r="CV108" s="40"/>
    </row>
    <row r="109" spans="1:100" x14ac:dyDescent="0.35">
      <c r="A109" s="40"/>
      <c r="B109" s="40"/>
      <c r="C109" s="40"/>
      <c r="D109" s="40"/>
      <c r="E109" s="40"/>
      <c r="F109" s="40"/>
      <c r="G109" s="40"/>
      <c r="H109" s="40"/>
      <c r="I109" s="40"/>
      <c r="J109" s="405"/>
      <c r="K109" s="406"/>
      <c r="L109" s="406"/>
      <c r="M109" s="406"/>
      <c r="N109" s="406"/>
      <c r="O109" s="406"/>
      <c r="P109" s="406"/>
      <c r="Q109" s="406"/>
      <c r="R109" s="406"/>
      <c r="S109" s="429"/>
      <c r="T109" s="405"/>
      <c r="U109" s="406"/>
      <c r="V109" s="406"/>
      <c r="W109" s="406"/>
      <c r="X109" s="406"/>
      <c r="Y109" s="406"/>
      <c r="Z109" s="406"/>
      <c r="AA109" s="406"/>
      <c r="AB109" s="406"/>
      <c r="AC109" s="429"/>
      <c r="AD109" s="405"/>
      <c r="AE109" s="406"/>
      <c r="AF109" s="406"/>
      <c r="AG109" s="406"/>
      <c r="AH109" s="406"/>
      <c r="AI109" s="406"/>
      <c r="AJ109" s="406"/>
      <c r="AK109" s="406"/>
      <c r="AL109" s="406"/>
      <c r="AM109" s="429"/>
      <c r="AN109" s="405"/>
      <c r="AO109" s="406"/>
      <c r="AP109" s="406"/>
      <c r="AQ109" s="406"/>
      <c r="AR109" s="406"/>
      <c r="AS109" s="406"/>
      <c r="AT109" s="406"/>
      <c r="AU109" s="406"/>
      <c r="AV109" s="406"/>
      <c r="AW109" s="429"/>
      <c r="AX109" s="405"/>
      <c r="AY109" s="406"/>
      <c r="AZ109" s="406"/>
      <c r="BA109" s="406"/>
      <c r="BB109" s="406"/>
      <c r="BC109" s="406"/>
      <c r="BD109" s="406"/>
      <c r="BE109" s="406"/>
      <c r="BF109" s="406"/>
      <c r="BG109" s="429"/>
      <c r="BH109" s="40"/>
      <c r="BI109" s="40"/>
      <c r="BJ109" s="40"/>
      <c r="BK109" s="40"/>
      <c r="BL109" s="40"/>
      <c r="BM109" s="40"/>
      <c r="BN109" s="40"/>
      <c r="BO109" s="40"/>
      <c r="BP109" s="40"/>
      <c r="BQ109" s="40"/>
      <c r="BR109" s="40"/>
      <c r="BS109" s="40"/>
      <c r="BT109" s="40"/>
      <c r="BU109" s="40"/>
      <c r="BV109" s="40"/>
      <c r="BW109" s="40"/>
      <c r="BX109" s="40"/>
      <c r="BY109" s="40"/>
      <c r="BZ109" s="40"/>
      <c r="CA109" s="40"/>
      <c r="CB109" s="40"/>
      <c r="CC109" s="40"/>
      <c r="CD109" s="40"/>
      <c r="CE109" s="40"/>
      <c r="CF109" s="40"/>
      <c r="CG109" s="40"/>
      <c r="CH109" s="40"/>
      <c r="CI109" s="40"/>
      <c r="CJ109" s="40"/>
      <c r="CK109" s="40"/>
      <c r="CL109" s="40"/>
      <c r="CM109" s="40"/>
      <c r="CN109" s="40"/>
      <c r="CO109" s="40"/>
      <c r="CP109" s="40"/>
      <c r="CQ109" s="40"/>
      <c r="CR109" s="40"/>
      <c r="CS109" s="40"/>
      <c r="CT109" s="40"/>
      <c r="CU109" s="40"/>
      <c r="CV109" s="40"/>
    </row>
    <row r="110" spans="1:100" x14ac:dyDescent="0.35">
      <c r="A110" s="40"/>
      <c r="B110" s="40"/>
      <c r="C110" s="40"/>
      <c r="D110" s="40"/>
      <c r="E110" s="40"/>
      <c r="F110" s="40"/>
      <c r="G110" s="40"/>
      <c r="H110" s="40"/>
      <c r="I110" s="40"/>
      <c r="J110" s="405"/>
      <c r="K110" s="406"/>
      <c r="L110" s="406"/>
      <c r="M110" s="406"/>
      <c r="N110" s="406"/>
      <c r="O110" s="406"/>
      <c r="P110" s="406"/>
      <c r="Q110" s="406"/>
      <c r="R110" s="406"/>
      <c r="S110" s="429"/>
      <c r="T110" s="405"/>
      <c r="U110" s="406"/>
      <c r="V110" s="406"/>
      <c r="W110" s="406"/>
      <c r="X110" s="406"/>
      <c r="Y110" s="406"/>
      <c r="Z110" s="406"/>
      <c r="AA110" s="406"/>
      <c r="AB110" s="406"/>
      <c r="AC110" s="429"/>
      <c r="AD110" s="405"/>
      <c r="AE110" s="406"/>
      <c r="AF110" s="406"/>
      <c r="AG110" s="406"/>
      <c r="AH110" s="406"/>
      <c r="AI110" s="406"/>
      <c r="AJ110" s="406"/>
      <c r="AK110" s="406"/>
      <c r="AL110" s="406"/>
      <c r="AM110" s="429"/>
      <c r="AN110" s="405"/>
      <c r="AO110" s="406"/>
      <c r="AP110" s="406"/>
      <c r="AQ110" s="406"/>
      <c r="AR110" s="406"/>
      <c r="AS110" s="406"/>
      <c r="AT110" s="406"/>
      <c r="AU110" s="406"/>
      <c r="AV110" s="406"/>
      <c r="AW110" s="429"/>
      <c r="AX110" s="405"/>
      <c r="AY110" s="406"/>
      <c r="AZ110" s="406"/>
      <c r="BA110" s="406"/>
      <c r="BB110" s="406"/>
      <c r="BC110" s="406"/>
      <c r="BD110" s="406"/>
      <c r="BE110" s="406"/>
      <c r="BF110" s="406"/>
      <c r="BG110" s="429"/>
      <c r="BH110" s="40"/>
      <c r="BI110" s="40"/>
      <c r="BJ110" s="40"/>
      <c r="BK110" s="40"/>
      <c r="BL110" s="40"/>
      <c r="BM110" s="40"/>
      <c r="BN110" s="40"/>
      <c r="BO110" s="40"/>
      <c r="BP110" s="40"/>
      <c r="BQ110" s="40"/>
      <c r="BR110" s="40"/>
      <c r="BS110" s="40"/>
      <c r="BT110" s="40"/>
      <c r="BU110" s="40"/>
      <c r="BV110" s="40"/>
      <c r="BW110" s="40"/>
      <c r="BX110" s="40"/>
      <c r="BY110" s="40"/>
      <c r="BZ110" s="40"/>
      <c r="CA110" s="40"/>
      <c r="CB110" s="40"/>
      <c r="CC110" s="40"/>
      <c r="CD110" s="40"/>
      <c r="CE110" s="40"/>
      <c r="CF110" s="40"/>
      <c r="CG110" s="40"/>
      <c r="CH110" s="40"/>
      <c r="CI110" s="40"/>
      <c r="CJ110" s="40"/>
      <c r="CK110" s="40"/>
      <c r="CL110" s="40"/>
      <c r="CM110" s="40"/>
      <c r="CN110" s="40"/>
      <c r="CO110" s="40"/>
      <c r="CP110" s="40"/>
      <c r="CQ110" s="40"/>
      <c r="CR110" s="40"/>
      <c r="CS110" s="40"/>
      <c r="CT110" s="40"/>
      <c r="CU110" s="40"/>
      <c r="CV110" s="40"/>
    </row>
    <row r="111" spans="1:100" ht="15" thickBot="1" x14ac:dyDescent="0.4">
      <c r="A111" s="40"/>
      <c r="B111" s="40"/>
      <c r="C111" s="40"/>
      <c r="D111" s="40"/>
      <c r="E111" s="40"/>
      <c r="F111" s="40"/>
      <c r="G111" s="40"/>
      <c r="H111" s="40"/>
      <c r="I111" s="40"/>
      <c r="J111" s="407"/>
      <c r="K111" s="408"/>
      <c r="L111" s="408"/>
      <c r="M111" s="408"/>
      <c r="N111" s="408"/>
      <c r="O111" s="408"/>
      <c r="P111" s="408"/>
      <c r="Q111" s="408"/>
      <c r="R111" s="408"/>
      <c r="S111" s="430"/>
      <c r="T111" s="407"/>
      <c r="U111" s="408"/>
      <c r="V111" s="408"/>
      <c r="W111" s="408"/>
      <c r="X111" s="408"/>
      <c r="Y111" s="408"/>
      <c r="Z111" s="408"/>
      <c r="AA111" s="408"/>
      <c r="AB111" s="408"/>
      <c r="AC111" s="430"/>
      <c r="AD111" s="407"/>
      <c r="AE111" s="408"/>
      <c r="AF111" s="408"/>
      <c r="AG111" s="408"/>
      <c r="AH111" s="408"/>
      <c r="AI111" s="408"/>
      <c r="AJ111" s="408"/>
      <c r="AK111" s="408"/>
      <c r="AL111" s="408"/>
      <c r="AM111" s="430"/>
      <c r="AN111" s="407"/>
      <c r="AO111" s="408"/>
      <c r="AP111" s="408"/>
      <c r="AQ111" s="408"/>
      <c r="AR111" s="408"/>
      <c r="AS111" s="408"/>
      <c r="AT111" s="408"/>
      <c r="AU111" s="408"/>
      <c r="AV111" s="408"/>
      <c r="AW111" s="430"/>
      <c r="AX111" s="407"/>
      <c r="AY111" s="408"/>
      <c r="AZ111" s="408"/>
      <c r="BA111" s="408"/>
      <c r="BB111" s="408"/>
      <c r="BC111" s="408"/>
      <c r="BD111" s="408"/>
      <c r="BE111" s="408"/>
      <c r="BF111" s="408"/>
      <c r="BG111" s="430"/>
      <c r="BH111" s="40"/>
      <c r="BI111" s="40"/>
      <c r="BJ111" s="40"/>
      <c r="BK111" s="40"/>
      <c r="BL111" s="40"/>
      <c r="BM111" s="40"/>
      <c r="BN111" s="40"/>
      <c r="BO111" s="40"/>
      <c r="BP111" s="40"/>
      <c r="BQ111" s="40"/>
      <c r="BR111" s="40"/>
      <c r="BS111" s="40"/>
      <c r="BT111" s="40"/>
      <c r="BU111" s="40"/>
      <c r="BV111" s="40"/>
      <c r="BW111" s="40"/>
      <c r="BX111" s="40"/>
      <c r="BY111" s="40"/>
      <c r="BZ111" s="40"/>
      <c r="CA111" s="40"/>
      <c r="CB111" s="40"/>
      <c r="CC111" s="40"/>
      <c r="CD111" s="40"/>
      <c r="CE111" s="40"/>
      <c r="CF111" s="40"/>
      <c r="CG111" s="40"/>
      <c r="CH111" s="40"/>
      <c r="CI111" s="40"/>
      <c r="CJ111" s="40"/>
      <c r="CK111" s="40"/>
      <c r="CL111" s="40"/>
      <c r="CM111" s="40"/>
      <c r="CN111" s="40"/>
      <c r="CO111" s="40"/>
      <c r="CP111" s="40"/>
      <c r="CQ111" s="40"/>
      <c r="CR111" s="40"/>
      <c r="CS111" s="40"/>
      <c r="CT111" s="40"/>
      <c r="CU111" s="40"/>
      <c r="CV111" s="40"/>
    </row>
    <row r="112" spans="1:100" x14ac:dyDescent="0.35">
      <c r="A112" s="40"/>
      <c r="B112" s="40"/>
      <c r="C112" s="40"/>
      <c r="D112" s="40"/>
      <c r="E112" s="40"/>
      <c r="F112" s="40"/>
      <c r="G112" s="40"/>
      <c r="H112" s="40"/>
      <c r="I112" s="40"/>
      <c r="J112" s="40"/>
      <c r="K112" s="40"/>
      <c r="L112" s="40"/>
      <c r="M112" s="40"/>
      <c r="N112" s="40"/>
      <c r="O112" s="40"/>
      <c r="P112" s="40"/>
      <c r="Q112" s="40"/>
      <c r="R112" s="40"/>
      <c r="S112" s="40"/>
      <c r="T112" s="40"/>
      <c r="U112" s="40"/>
      <c r="V112" s="40"/>
      <c r="W112" s="40"/>
      <c r="X112" s="40"/>
      <c r="Y112" s="40"/>
      <c r="Z112" s="40"/>
      <c r="AA112" s="40"/>
      <c r="AB112" s="40"/>
      <c r="AC112" s="40"/>
      <c r="AD112" s="40"/>
      <c r="AE112" s="40"/>
      <c r="AF112" s="40"/>
      <c r="AG112" s="40"/>
      <c r="AH112" s="40"/>
      <c r="AI112" s="40"/>
      <c r="AJ112" s="40"/>
      <c r="AK112" s="40"/>
      <c r="AL112" s="40"/>
      <c r="AM112" s="40"/>
      <c r="AN112" s="40"/>
      <c r="AO112" s="40"/>
      <c r="AP112" s="40"/>
      <c r="AQ112" s="40"/>
      <c r="AR112" s="40"/>
      <c r="AS112" s="40"/>
      <c r="AT112" s="40"/>
      <c r="AU112" s="40"/>
      <c r="AV112" s="40"/>
      <c r="AW112" s="40"/>
      <c r="AX112" s="40"/>
      <c r="AY112" s="40"/>
      <c r="AZ112" s="40"/>
      <c r="BA112" s="40"/>
      <c r="BB112" s="40"/>
      <c r="BC112" s="40"/>
      <c r="BD112" s="40"/>
      <c r="BE112" s="40"/>
      <c r="BF112" s="40"/>
      <c r="BG112" s="40"/>
      <c r="BH112" s="40"/>
      <c r="BI112" s="40"/>
      <c r="BJ112" s="40"/>
      <c r="BK112" s="40"/>
      <c r="BL112" s="40"/>
      <c r="BM112" s="40"/>
      <c r="BN112" s="40"/>
      <c r="BO112" s="40"/>
      <c r="BP112" s="40"/>
      <c r="BQ112" s="40"/>
      <c r="BR112" s="40"/>
      <c r="BS112" s="40"/>
      <c r="BT112" s="40"/>
      <c r="BU112" s="40"/>
      <c r="BV112" s="40"/>
      <c r="BW112" s="40"/>
      <c r="BX112" s="40"/>
      <c r="BY112" s="40"/>
      <c r="BZ112" s="40"/>
      <c r="CA112" s="40"/>
      <c r="CB112" s="40"/>
      <c r="CC112" s="40"/>
      <c r="CD112" s="40"/>
      <c r="CE112" s="40"/>
      <c r="CF112" s="40"/>
      <c r="CG112" s="40"/>
      <c r="CH112" s="40"/>
      <c r="CI112" s="40"/>
      <c r="CJ112" s="40"/>
      <c r="CK112" s="40"/>
      <c r="CL112" s="40"/>
      <c r="CM112" s="40"/>
      <c r="CN112" s="40"/>
      <c r="CO112" s="40"/>
      <c r="CP112" s="40"/>
      <c r="CQ112" s="40"/>
      <c r="CR112" s="40"/>
      <c r="CS112" s="40"/>
      <c r="CT112" s="40"/>
      <c r="CU112" s="40"/>
      <c r="CV112" s="40"/>
    </row>
    <row r="113" spans="1:100" ht="15" customHeight="1" x14ac:dyDescent="0.35">
      <c r="A113" s="40"/>
      <c r="B113" s="44"/>
      <c r="C113" s="44"/>
      <c r="D113" s="44"/>
      <c r="E113" s="44"/>
      <c r="F113" s="44"/>
      <c r="G113" s="44"/>
      <c r="H113" s="44"/>
      <c r="I113" s="44"/>
      <c r="J113" s="44"/>
      <c r="K113" s="44"/>
      <c r="L113" s="44"/>
      <c r="M113" s="44"/>
      <c r="N113" s="44"/>
      <c r="O113" s="44"/>
      <c r="P113" s="44"/>
      <c r="Q113" s="44"/>
      <c r="R113" s="44"/>
      <c r="S113" s="44"/>
      <c r="T113" s="44"/>
      <c r="U113" s="44"/>
      <c r="V113" s="44"/>
      <c r="W113" s="44"/>
      <c r="X113" s="44"/>
      <c r="Y113" s="44"/>
      <c r="Z113" s="44"/>
      <c r="AA113" s="44"/>
      <c r="AB113" s="44"/>
      <c r="AC113" s="44"/>
      <c r="AD113" s="44"/>
      <c r="AE113" s="44"/>
      <c r="AF113" s="44"/>
      <c r="AG113" s="44"/>
      <c r="AH113" s="44"/>
      <c r="AI113" s="44"/>
      <c r="AJ113" s="44"/>
      <c r="AK113" s="44"/>
      <c r="AL113" s="44"/>
      <c r="AM113" s="44"/>
      <c r="AN113" s="44"/>
      <c r="AO113" s="44"/>
      <c r="AP113" s="44"/>
      <c r="AQ113" s="44"/>
      <c r="AR113" s="44"/>
      <c r="AS113" s="44"/>
      <c r="AT113" s="44"/>
      <c r="AU113" s="44"/>
      <c r="AV113" s="44"/>
      <c r="AW113" s="44"/>
      <c r="AX113" s="44"/>
      <c r="AY113" s="44"/>
      <c r="AZ113" s="44"/>
      <c r="BA113" s="44"/>
      <c r="BB113" s="44"/>
      <c r="BC113" s="44"/>
      <c r="BD113" s="44"/>
      <c r="BE113" s="44"/>
      <c r="BF113" s="44"/>
      <c r="BG113" s="44"/>
      <c r="BH113" s="44"/>
      <c r="BI113" s="40"/>
      <c r="BJ113" s="40"/>
      <c r="BK113" s="40"/>
      <c r="BL113" s="40"/>
      <c r="BM113" s="40"/>
      <c r="BN113" s="40"/>
      <c r="BO113" s="40"/>
      <c r="BP113" s="40"/>
      <c r="BQ113" s="40"/>
      <c r="BR113" s="40"/>
      <c r="BS113" s="40"/>
      <c r="BT113" s="40"/>
      <c r="BU113" s="40"/>
      <c r="BV113" s="40"/>
      <c r="BW113" s="40"/>
      <c r="BX113" s="40"/>
      <c r="BY113" s="40"/>
      <c r="BZ113" s="40"/>
      <c r="CA113" s="40"/>
      <c r="CB113" s="40"/>
      <c r="CC113" s="40"/>
      <c r="CD113" s="40"/>
      <c r="CE113" s="40"/>
      <c r="CF113" s="40"/>
      <c r="CG113" s="40"/>
      <c r="CH113" s="40"/>
      <c r="CI113" s="40"/>
      <c r="CJ113" s="40"/>
      <c r="CK113" s="40"/>
      <c r="CL113" s="40"/>
      <c r="CM113" s="40"/>
      <c r="CN113" s="40"/>
      <c r="CO113" s="40"/>
      <c r="CP113" s="40"/>
      <c r="CQ113" s="40"/>
      <c r="CR113" s="40"/>
      <c r="CS113" s="40"/>
      <c r="CT113" s="40"/>
      <c r="CU113" s="40"/>
      <c r="CV113" s="40"/>
    </row>
    <row r="114" spans="1:100" ht="15" customHeight="1" x14ac:dyDescent="0.35">
      <c r="A114" s="40"/>
      <c r="B114" s="44"/>
      <c r="C114" s="44"/>
      <c r="D114" s="44"/>
      <c r="E114" s="44"/>
      <c r="F114" s="44"/>
      <c r="G114" s="44"/>
      <c r="H114" s="44"/>
      <c r="I114" s="44"/>
      <c r="J114" s="44"/>
      <c r="K114" s="44"/>
      <c r="L114" s="44"/>
      <c r="M114" s="44"/>
      <c r="N114" s="44"/>
      <c r="O114" s="44"/>
      <c r="P114" s="44"/>
      <c r="Q114" s="44"/>
      <c r="R114" s="44"/>
      <c r="S114" s="44"/>
      <c r="T114" s="44"/>
      <c r="U114" s="44"/>
      <c r="V114" s="44"/>
      <c r="W114" s="44"/>
      <c r="X114" s="44"/>
      <c r="Y114" s="44"/>
      <c r="Z114" s="44"/>
      <c r="AA114" s="44"/>
      <c r="AB114" s="44"/>
      <c r="AC114" s="44"/>
      <c r="AD114" s="44"/>
      <c r="AE114" s="44"/>
      <c r="AF114" s="44"/>
      <c r="AG114" s="44"/>
      <c r="AH114" s="44"/>
      <c r="AI114" s="44"/>
      <c r="AJ114" s="44"/>
      <c r="AK114" s="44"/>
      <c r="AL114" s="44"/>
      <c r="AM114" s="44"/>
      <c r="AN114" s="44"/>
      <c r="AO114" s="44"/>
      <c r="AP114" s="44"/>
      <c r="AQ114" s="44"/>
      <c r="AR114" s="44"/>
      <c r="AS114" s="44"/>
      <c r="AT114" s="44"/>
      <c r="AU114" s="44"/>
      <c r="AV114" s="44"/>
      <c r="AW114" s="44"/>
      <c r="AX114" s="44"/>
      <c r="AY114" s="44"/>
      <c r="AZ114" s="44"/>
      <c r="BA114" s="44"/>
      <c r="BB114" s="44"/>
      <c r="BC114" s="44"/>
      <c r="BD114" s="44"/>
      <c r="BE114" s="44"/>
      <c r="BF114" s="44"/>
      <c r="BG114" s="44"/>
      <c r="BH114" s="44"/>
      <c r="BI114" s="40"/>
      <c r="BJ114" s="40"/>
      <c r="BK114" s="40"/>
      <c r="BL114" s="40"/>
      <c r="BM114" s="40"/>
      <c r="BN114" s="40"/>
      <c r="BO114" s="40"/>
      <c r="BP114" s="40"/>
      <c r="BQ114" s="40"/>
      <c r="BR114" s="40"/>
      <c r="BS114" s="40"/>
      <c r="BT114" s="40"/>
      <c r="BU114" s="40"/>
      <c r="BV114" s="40"/>
      <c r="BW114" s="40"/>
      <c r="BX114" s="40"/>
      <c r="BY114" s="40"/>
      <c r="BZ114" s="40"/>
      <c r="CA114" s="40"/>
      <c r="CB114" s="40"/>
      <c r="CC114" s="40"/>
      <c r="CD114" s="40"/>
      <c r="CE114" s="40"/>
      <c r="CF114" s="40"/>
      <c r="CG114" s="40"/>
      <c r="CH114" s="40"/>
      <c r="CI114" s="40"/>
      <c r="CJ114" s="40"/>
      <c r="CK114" s="40"/>
      <c r="CL114" s="40"/>
      <c r="CM114" s="40"/>
      <c r="CN114" s="40"/>
      <c r="CO114" s="40"/>
      <c r="CP114" s="40"/>
      <c r="CQ114" s="40"/>
      <c r="CR114" s="40"/>
      <c r="CS114" s="40"/>
      <c r="CT114" s="40"/>
      <c r="CU114" s="40"/>
      <c r="CV114" s="40"/>
    </row>
    <row r="115" spans="1:100" x14ac:dyDescent="0.35">
      <c r="A115" s="40"/>
      <c r="B115" s="40"/>
      <c r="C115" s="40"/>
      <c r="D115" s="40"/>
      <c r="E115" s="40"/>
      <c r="F115" s="40"/>
      <c r="G115" s="40"/>
      <c r="H115" s="40"/>
      <c r="I115" s="40"/>
      <c r="J115" s="40"/>
      <c r="K115" s="40"/>
      <c r="L115" s="40"/>
      <c r="M115" s="40"/>
      <c r="N115" s="40"/>
      <c r="O115" s="40"/>
      <c r="P115" s="40"/>
      <c r="Q115" s="40"/>
      <c r="R115" s="40"/>
      <c r="S115" s="40"/>
      <c r="T115" s="40"/>
      <c r="U115" s="40"/>
      <c r="V115" s="40"/>
      <c r="W115" s="40"/>
      <c r="X115" s="40"/>
      <c r="Y115" s="40"/>
      <c r="Z115" s="40"/>
      <c r="AA115" s="40"/>
      <c r="AB115" s="40"/>
      <c r="AC115" s="40"/>
      <c r="AD115" s="40"/>
      <c r="AE115" s="40"/>
      <c r="AF115" s="40"/>
      <c r="AG115" s="40"/>
      <c r="AH115" s="40"/>
      <c r="AI115" s="40"/>
      <c r="AJ115" s="40"/>
      <c r="AK115" s="40"/>
      <c r="AL115" s="40"/>
      <c r="AM115" s="40"/>
      <c r="AN115" s="40"/>
      <c r="AO115" s="40"/>
      <c r="AP115" s="40"/>
      <c r="AQ115" s="40"/>
      <c r="AR115" s="40"/>
      <c r="AS115" s="40"/>
      <c r="AT115" s="40"/>
      <c r="AU115" s="40"/>
      <c r="AV115" s="40"/>
      <c r="AW115" s="40"/>
      <c r="AX115" s="40"/>
      <c r="AY115" s="40"/>
      <c r="AZ115" s="40"/>
      <c r="BA115" s="40"/>
      <c r="BB115" s="40"/>
      <c r="BC115" s="40"/>
      <c r="BD115" s="40"/>
      <c r="BE115" s="40"/>
      <c r="BF115" s="40"/>
      <c r="BG115" s="40"/>
      <c r="BH115" s="40"/>
      <c r="BI115" s="40"/>
      <c r="BJ115" s="40"/>
      <c r="BK115" s="40"/>
      <c r="BL115" s="40"/>
      <c r="BM115" s="40"/>
      <c r="BN115" s="40"/>
      <c r="BO115" s="40"/>
      <c r="BP115" s="40"/>
      <c r="BQ115" s="40"/>
      <c r="BR115" s="40"/>
      <c r="BS115" s="40"/>
      <c r="BT115" s="40"/>
      <c r="BU115" s="40"/>
      <c r="BV115" s="40"/>
      <c r="BW115" s="40"/>
      <c r="BX115" s="40"/>
      <c r="BY115" s="40"/>
      <c r="BZ115" s="40"/>
      <c r="CA115" s="40"/>
      <c r="CB115" s="40"/>
      <c r="CC115" s="40"/>
      <c r="CD115" s="40"/>
      <c r="CE115" s="40"/>
      <c r="CF115" s="40"/>
      <c r="CG115" s="40"/>
      <c r="CH115" s="40"/>
      <c r="CI115" s="40"/>
      <c r="CJ115" s="40"/>
      <c r="CK115" s="40"/>
      <c r="CL115" s="40"/>
      <c r="CM115" s="40"/>
      <c r="CN115" s="40"/>
      <c r="CO115" s="40"/>
      <c r="CP115" s="40"/>
      <c r="CQ115" s="40"/>
      <c r="CR115" s="40"/>
      <c r="CS115" s="40"/>
      <c r="CT115" s="40"/>
      <c r="CU115" s="40"/>
      <c r="CV115" s="40"/>
    </row>
    <row r="116" spans="1:100" x14ac:dyDescent="0.35">
      <c r="A116" s="40"/>
      <c r="B116" s="40"/>
      <c r="C116" s="40"/>
      <c r="D116" s="40"/>
      <c r="E116" s="40"/>
      <c r="F116" s="40"/>
      <c r="G116" s="40"/>
      <c r="H116" s="40"/>
      <c r="I116" s="40"/>
      <c r="J116" s="40"/>
      <c r="K116" s="40"/>
      <c r="L116" s="40"/>
      <c r="M116" s="40"/>
      <c r="N116" s="40"/>
      <c r="O116" s="40"/>
      <c r="P116" s="40"/>
      <c r="Q116" s="40"/>
      <c r="R116" s="40"/>
      <c r="S116" s="40"/>
      <c r="T116" s="40"/>
      <c r="U116" s="40"/>
      <c r="V116" s="40"/>
      <c r="W116" s="40"/>
      <c r="X116" s="40"/>
      <c r="Y116" s="40"/>
      <c r="Z116" s="40"/>
      <c r="AA116" s="40"/>
      <c r="AB116" s="40"/>
      <c r="AC116" s="40"/>
      <c r="AD116" s="40"/>
      <c r="AE116" s="40"/>
      <c r="AF116" s="40"/>
      <c r="AG116" s="40"/>
      <c r="AH116" s="40"/>
      <c r="AI116" s="40"/>
      <c r="AJ116" s="40"/>
      <c r="AK116" s="40"/>
      <c r="AL116" s="40"/>
      <c r="AM116" s="40"/>
      <c r="AN116" s="40"/>
      <c r="AO116" s="40"/>
      <c r="AP116" s="40"/>
      <c r="AQ116" s="40"/>
      <c r="AR116" s="40"/>
      <c r="AS116" s="40"/>
      <c r="AT116" s="40"/>
      <c r="AU116" s="40"/>
      <c r="AV116" s="40"/>
      <c r="AW116" s="40"/>
      <c r="AX116" s="40"/>
      <c r="AY116" s="40"/>
      <c r="AZ116" s="40"/>
      <c r="BA116" s="40"/>
      <c r="BB116" s="40"/>
      <c r="BC116" s="40"/>
      <c r="BD116" s="40"/>
      <c r="BE116" s="40"/>
      <c r="BF116" s="40"/>
      <c r="BG116" s="40"/>
      <c r="BH116" s="40"/>
      <c r="BI116" s="40"/>
      <c r="BJ116" s="40"/>
      <c r="BK116" s="40"/>
      <c r="BL116" s="40"/>
      <c r="BM116" s="40"/>
      <c r="BN116" s="40"/>
      <c r="BO116" s="40"/>
      <c r="BP116" s="40"/>
      <c r="BQ116" s="40"/>
      <c r="BR116" s="40"/>
      <c r="BS116" s="40"/>
      <c r="BT116" s="40"/>
      <c r="BU116" s="40"/>
      <c r="BV116" s="40"/>
      <c r="BW116" s="40"/>
      <c r="BX116" s="40"/>
      <c r="BY116" s="40"/>
      <c r="BZ116" s="40"/>
      <c r="CA116" s="40"/>
      <c r="CB116" s="40"/>
      <c r="CC116" s="40"/>
      <c r="CD116" s="40"/>
      <c r="CE116" s="40"/>
      <c r="CF116" s="40"/>
      <c r="CG116" s="40"/>
      <c r="CH116" s="40"/>
      <c r="CI116" s="40"/>
      <c r="CJ116" s="40"/>
      <c r="CK116" s="40"/>
      <c r="CL116" s="40"/>
      <c r="CM116" s="40"/>
      <c r="CN116" s="40"/>
      <c r="CO116" s="40"/>
      <c r="CP116" s="40"/>
      <c r="CQ116" s="40"/>
      <c r="CR116" s="40"/>
      <c r="CS116" s="40"/>
      <c r="CT116" s="40"/>
      <c r="CU116" s="40"/>
      <c r="CV116" s="40"/>
    </row>
    <row r="117" spans="1:100" x14ac:dyDescent="0.35">
      <c r="A117" s="40"/>
      <c r="B117" s="40"/>
      <c r="C117" s="40"/>
      <c r="D117" s="40"/>
      <c r="E117" s="40"/>
      <c r="F117" s="40"/>
      <c r="G117" s="40"/>
      <c r="H117" s="40"/>
      <c r="I117" s="40"/>
      <c r="J117" s="40"/>
      <c r="K117" s="40"/>
      <c r="L117" s="40"/>
      <c r="M117" s="40"/>
      <c r="N117" s="40"/>
      <c r="O117" s="40"/>
      <c r="P117" s="40"/>
      <c r="Q117" s="40"/>
      <c r="R117" s="40"/>
      <c r="S117" s="40"/>
      <c r="T117" s="40"/>
      <c r="U117" s="40"/>
      <c r="V117" s="40"/>
      <c r="W117" s="40"/>
      <c r="X117" s="40"/>
      <c r="Y117" s="40"/>
      <c r="Z117" s="40"/>
      <c r="AA117" s="40"/>
      <c r="AB117" s="40"/>
      <c r="AC117" s="40"/>
      <c r="AD117" s="40"/>
      <c r="AE117" s="40"/>
      <c r="AF117" s="40"/>
      <c r="AG117" s="40"/>
      <c r="AH117" s="40"/>
      <c r="AI117" s="40"/>
      <c r="AJ117" s="40"/>
      <c r="AK117" s="40"/>
      <c r="AL117" s="40"/>
      <c r="AM117" s="40"/>
      <c r="AN117" s="40"/>
      <c r="AO117" s="40"/>
      <c r="AP117" s="40"/>
      <c r="AQ117" s="40"/>
      <c r="AR117" s="40"/>
      <c r="AS117" s="40"/>
      <c r="AT117" s="40"/>
      <c r="AU117" s="40"/>
      <c r="AV117" s="40"/>
      <c r="AW117" s="40"/>
      <c r="AX117" s="40"/>
      <c r="AY117" s="40"/>
      <c r="AZ117" s="40"/>
      <c r="BA117" s="40"/>
      <c r="BB117" s="40"/>
      <c r="BC117" s="40"/>
      <c r="BD117" s="40"/>
      <c r="BE117" s="40"/>
      <c r="BF117" s="40"/>
      <c r="BG117" s="40"/>
      <c r="BH117" s="40"/>
      <c r="BI117" s="40"/>
      <c r="BJ117" s="40"/>
      <c r="BK117" s="40"/>
      <c r="BL117" s="40"/>
      <c r="BM117" s="40"/>
      <c r="BN117" s="40"/>
      <c r="BO117" s="40"/>
      <c r="BP117" s="40"/>
      <c r="BQ117" s="40"/>
      <c r="BR117" s="40"/>
      <c r="BS117" s="40"/>
      <c r="BT117" s="40"/>
      <c r="BU117" s="40"/>
      <c r="BV117" s="40"/>
      <c r="BW117" s="40"/>
      <c r="BX117" s="40"/>
      <c r="BY117" s="40"/>
      <c r="BZ117" s="40"/>
      <c r="CA117" s="40"/>
      <c r="CB117" s="40"/>
      <c r="CC117" s="40"/>
      <c r="CD117" s="40"/>
      <c r="CE117" s="40"/>
      <c r="CF117" s="40"/>
      <c r="CG117" s="40"/>
      <c r="CH117" s="40"/>
      <c r="CI117" s="40"/>
      <c r="CJ117" s="40"/>
      <c r="CK117" s="40"/>
      <c r="CL117" s="40"/>
      <c r="CM117" s="40"/>
      <c r="CN117" s="40"/>
      <c r="CO117" s="40"/>
      <c r="CP117" s="40"/>
      <c r="CQ117" s="40"/>
      <c r="CR117" s="40"/>
      <c r="CS117" s="40"/>
      <c r="CT117" s="40"/>
      <c r="CU117" s="40"/>
      <c r="CV117" s="40"/>
    </row>
    <row r="118" spans="1:100" x14ac:dyDescent="0.35">
      <c r="A118" s="40"/>
      <c r="B118" s="40"/>
      <c r="C118" s="40"/>
      <c r="D118" s="40"/>
      <c r="E118" s="40"/>
      <c r="F118" s="40"/>
      <c r="G118" s="40"/>
      <c r="H118" s="40"/>
      <c r="I118" s="40"/>
      <c r="J118" s="40"/>
      <c r="K118" s="40"/>
      <c r="L118" s="40"/>
      <c r="M118" s="40"/>
      <c r="N118" s="40"/>
      <c r="O118" s="40"/>
      <c r="P118" s="40"/>
      <c r="Q118" s="40"/>
      <c r="R118" s="40"/>
      <c r="S118" s="40"/>
      <c r="T118" s="40"/>
      <c r="U118" s="40"/>
      <c r="V118" s="40"/>
      <c r="W118" s="40"/>
      <c r="X118" s="40"/>
      <c r="Y118" s="40"/>
      <c r="Z118" s="40"/>
      <c r="AA118" s="40"/>
      <c r="AB118" s="40"/>
      <c r="AC118" s="40"/>
      <c r="AD118" s="40"/>
      <c r="AE118" s="40"/>
      <c r="AF118" s="40"/>
      <c r="AG118" s="40"/>
      <c r="AH118" s="40"/>
      <c r="AI118" s="40"/>
      <c r="AJ118" s="40"/>
      <c r="AK118" s="40"/>
      <c r="AL118" s="40"/>
      <c r="AM118" s="40"/>
      <c r="AN118" s="40"/>
      <c r="AO118" s="40"/>
      <c r="AP118" s="40"/>
      <c r="AQ118" s="40"/>
      <c r="AR118" s="40"/>
      <c r="AS118" s="40"/>
      <c r="AT118" s="40"/>
      <c r="AU118" s="40"/>
      <c r="AV118" s="40"/>
      <c r="AW118" s="40"/>
      <c r="AX118" s="40"/>
      <c r="AY118" s="40"/>
      <c r="AZ118" s="40"/>
      <c r="BA118" s="40"/>
      <c r="BB118" s="40"/>
      <c r="BC118" s="40"/>
      <c r="BD118" s="40"/>
      <c r="BE118" s="40"/>
      <c r="BF118" s="40"/>
      <c r="BG118" s="40"/>
      <c r="BH118" s="40"/>
      <c r="BI118" s="40"/>
      <c r="BJ118" s="40"/>
      <c r="BK118" s="40"/>
      <c r="BL118" s="40"/>
      <c r="BM118" s="40"/>
      <c r="BN118" s="40"/>
      <c r="BO118" s="40"/>
      <c r="BP118" s="40"/>
      <c r="BQ118" s="40"/>
      <c r="BR118" s="40"/>
      <c r="BS118" s="40"/>
      <c r="BT118" s="40"/>
      <c r="BU118" s="40"/>
      <c r="BV118" s="40"/>
      <c r="BW118" s="40"/>
      <c r="BX118" s="40"/>
      <c r="BY118" s="40"/>
      <c r="BZ118" s="40"/>
      <c r="CA118" s="40"/>
      <c r="CB118" s="40"/>
      <c r="CC118" s="40"/>
      <c r="CD118" s="40"/>
      <c r="CE118" s="40"/>
      <c r="CF118" s="40"/>
      <c r="CG118" s="40"/>
      <c r="CH118" s="40"/>
      <c r="CI118" s="40"/>
      <c r="CJ118" s="40"/>
      <c r="CK118" s="40"/>
      <c r="CL118" s="40"/>
      <c r="CM118" s="40"/>
      <c r="CN118" s="40"/>
      <c r="CO118" s="40"/>
      <c r="CP118" s="40"/>
      <c r="CQ118" s="40"/>
      <c r="CR118" s="40"/>
      <c r="CS118" s="40"/>
      <c r="CT118" s="40"/>
      <c r="CU118" s="40"/>
      <c r="CV118" s="40"/>
    </row>
    <row r="119" spans="1:100" x14ac:dyDescent="0.35">
      <c r="A119" s="40"/>
      <c r="B119" s="40"/>
      <c r="C119" s="40"/>
      <c r="D119" s="40"/>
      <c r="E119" s="40"/>
      <c r="F119" s="40"/>
      <c r="G119" s="40"/>
      <c r="H119" s="40"/>
      <c r="I119" s="40"/>
      <c r="J119" s="40"/>
      <c r="K119" s="40"/>
      <c r="L119" s="40"/>
      <c r="M119" s="40"/>
      <c r="N119" s="40"/>
      <c r="O119" s="40"/>
      <c r="P119" s="40"/>
      <c r="Q119" s="40"/>
      <c r="R119" s="40"/>
      <c r="S119" s="40"/>
      <c r="T119" s="40"/>
      <c r="U119" s="40"/>
      <c r="V119" s="40"/>
      <c r="W119" s="40"/>
      <c r="X119" s="40"/>
      <c r="Y119" s="40"/>
      <c r="Z119" s="40"/>
      <c r="AA119" s="40"/>
      <c r="AB119" s="40"/>
      <c r="AC119" s="40"/>
      <c r="AD119" s="40"/>
      <c r="AE119" s="40"/>
      <c r="AF119" s="40"/>
      <c r="AG119" s="40"/>
      <c r="AH119" s="40"/>
      <c r="AI119" s="40"/>
      <c r="AJ119" s="40"/>
      <c r="AK119" s="40"/>
      <c r="AL119" s="40"/>
      <c r="AM119" s="40"/>
      <c r="AN119" s="40"/>
      <c r="AO119" s="40"/>
      <c r="AP119" s="40"/>
      <c r="AQ119" s="40"/>
      <c r="AR119" s="40"/>
      <c r="AS119" s="40"/>
      <c r="AT119" s="40"/>
      <c r="AU119" s="40"/>
      <c r="AV119" s="40"/>
      <c r="AW119" s="40"/>
      <c r="AX119" s="40"/>
      <c r="AY119" s="40"/>
      <c r="AZ119" s="40"/>
      <c r="BA119" s="40"/>
      <c r="BB119" s="40"/>
      <c r="BC119" s="40"/>
      <c r="BD119" s="40"/>
      <c r="BE119" s="40"/>
      <c r="BF119" s="40"/>
      <c r="BG119" s="40"/>
      <c r="BH119" s="40"/>
      <c r="BI119" s="40"/>
      <c r="BJ119" s="40"/>
      <c r="BK119" s="40"/>
      <c r="BL119" s="40"/>
      <c r="BM119" s="40"/>
      <c r="BN119" s="40"/>
      <c r="BO119" s="40"/>
      <c r="BP119" s="40"/>
      <c r="BQ119" s="40"/>
      <c r="BR119" s="40"/>
      <c r="BS119" s="40"/>
      <c r="BT119" s="40"/>
      <c r="BU119" s="40"/>
      <c r="BV119" s="40"/>
      <c r="BW119" s="40"/>
      <c r="BX119" s="40"/>
      <c r="BY119" s="40"/>
      <c r="BZ119" s="40"/>
      <c r="CA119" s="40"/>
      <c r="CB119" s="40"/>
      <c r="CC119" s="40"/>
      <c r="CD119" s="40"/>
      <c r="CE119" s="40"/>
      <c r="CF119" s="40"/>
      <c r="CG119" s="40"/>
      <c r="CH119" s="40"/>
      <c r="CI119" s="40"/>
      <c r="CJ119" s="40"/>
      <c r="CK119" s="40"/>
      <c r="CL119" s="40"/>
      <c r="CM119" s="40"/>
      <c r="CN119" s="40"/>
      <c r="CO119" s="40"/>
      <c r="CP119" s="40"/>
      <c r="CQ119" s="40"/>
      <c r="CR119" s="40"/>
      <c r="CS119" s="40"/>
      <c r="CT119" s="40"/>
      <c r="CU119" s="40"/>
      <c r="CV119" s="40"/>
    </row>
    <row r="120" spans="1:100" x14ac:dyDescent="0.35">
      <c r="A120" s="40"/>
      <c r="B120" s="40"/>
      <c r="C120" s="40"/>
      <c r="D120" s="40"/>
      <c r="E120" s="40"/>
      <c r="F120" s="40"/>
      <c r="G120" s="40"/>
      <c r="H120" s="40"/>
      <c r="I120" s="40"/>
      <c r="J120" s="40"/>
      <c r="K120" s="40"/>
      <c r="L120" s="40"/>
      <c r="M120" s="40"/>
      <c r="N120" s="40"/>
      <c r="O120" s="40"/>
      <c r="P120" s="40"/>
      <c r="Q120" s="40"/>
      <c r="R120" s="40"/>
      <c r="S120" s="40"/>
      <c r="T120" s="40"/>
      <c r="U120" s="40"/>
      <c r="V120" s="40"/>
      <c r="W120" s="40"/>
      <c r="X120" s="40"/>
      <c r="Y120" s="40"/>
      <c r="Z120" s="40"/>
      <c r="AA120" s="40"/>
      <c r="AB120" s="40"/>
      <c r="AC120" s="40"/>
      <c r="AD120" s="40"/>
      <c r="AE120" s="40"/>
      <c r="AF120" s="40"/>
      <c r="AG120" s="40"/>
      <c r="AH120" s="40"/>
      <c r="AI120" s="40"/>
      <c r="AJ120" s="40"/>
      <c r="AK120" s="40"/>
      <c r="AL120" s="40"/>
      <c r="AM120" s="40"/>
      <c r="AN120" s="40"/>
      <c r="AO120" s="40"/>
      <c r="AP120" s="40"/>
      <c r="AQ120" s="40"/>
      <c r="AR120" s="40"/>
      <c r="AS120" s="40"/>
      <c r="AT120" s="40"/>
      <c r="AU120" s="40"/>
      <c r="AV120" s="40"/>
      <c r="AW120" s="40"/>
      <c r="AX120" s="40"/>
      <c r="AY120" s="40"/>
      <c r="AZ120" s="40"/>
      <c r="BA120" s="40"/>
      <c r="BB120" s="40"/>
      <c r="BC120" s="40"/>
      <c r="BD120" s="40"/>
      <c r="BE120" s="40"/>
      <c r="BF120" s="40"/>
      <c r="BG120" s="40"/>
      <c r="BH120" s="40"/>
      <c r="BI120" s="40"/>
      <c r="BJ120" s="40"/>
      <c r="BK120" s="40"/>
      <c r="BL120" s="40"/>
      <c r="BM120" s="40"/>
      <c r="BN120" s="40"/>
      <c r="BO120" s="40"/>
      <c r="BP120" s="40"/>
      <c r="BQ120" s="40"/>
      <c r="BR120" s="40"/>
      <c r="BS120" s="40"/>
      <c r="BT120" s="40"/>
      <c r="BU120" s="40"/>
      <c r="BV120" s="40"/>
      <c r="BW120" s="40"/>
      <c r="BX120" s="40"/>
      <c r="BY120" s="40"/>
      <c r="BZ120" s="40"/>
      <c r="CA120" s="40"/>
      <c r="CB120" s="40"/>
      <c r="CC120" s="40"/>
      <c r="CD120" s="40"/>
      <c r="CE120" s="40"/>
      <c r="CF120" s="40"/>
      <c r="CG120" s="40"/>
      <c r="CH120" s="40"/>
      <c r="CI120" s="40"/>
      <c r="CJ120" s="40"/>
      <c r="CK120" s="40"/>
      <c r="CL120" s="40"/>
      <c r="CM120" s="40"/>
      <c r="CN120" s="40"/>
      <c r="CO120" s="40"/>
      <c r="CP120" s="40"/>
      <c r="CQ120" s="40"/>
      <c r="CR120" s="40"/>
      <c r="CS120" s="40"/>
      <c r="CT120" s="40"/>
      <c r="CU120" s="40"/>
      <c r="CV120" s="40"/>
    </row>
    <row r="121" spans="1:100" ht="21" x14ac:dyDescent="0.35">
      <c r="A121" s="40"/>
      <c r="B121" s="40"/>
      <c r="C121" s="40"/>
      <c r="D121" s="40"/>
      <c r="E121" s="40"/>
      <c r="F121" s="40"/>
      <c r="G121" s="40"/>
      <c r="H121" s="40"/>
      <c r="I121" s="40"/>
      <c r="J121" s="40"/>
      <c r="K121" s="40"/>
      <c r="L121" s="40"/>
      <c r="M121" s="40"/>
      <c r="N121" s="40"/>
      <c r="O121" s="40"/>
      <c r="P121" s="40"/>
      <c r="Q121" s="40"/>
      <c r="R121" s="40"/>
      <c r="S121" s="40"/>
      <c r="T121" s="40"/>
      <c r="U121" s="40"/>
      <c r="V121" s="40"/>
      <c r="W121" s="40"/>
      <c r="X121" s="40"/>
      <c r="Y121" s="40"/>
      <c r="Z121" s="40"/>
      <c r="AA121" s="40"/>
      <c r="AB121" s="40"/>
      <c r="AC121" s="40"/>
      <c r="AD121" s="40"/>
      <c r="AE121" s="40"/>
      <c r="AF121" s="40"/>
      <c r="AG121" s="40"/>
      <c r="AH121" s="40"/>
      <c r="AI121" s="40"/>
      <c r="AJ121" s="40"/>
      <c r="AK121" s="40"/>
      <c r="AL121" s="40"/>
      <c r="AM121" s="40"/>
      <c r="AN121" s="40"/>
      <c r="AO121" s="40"/>
      <c r="AP121" s="40"/>
      <c r="AQ121" s="40"/>
      <c r="AR121" s="40"/>
      <c r="AS121" s="40"/>
      <c r="AT121" s="40"/>
      <c r="AU121" s="40"/>
      <c r="AV121" s="40"/>
      <c r="AW121" s="40"/>
      <c r="AX121" s="40"/>
      <c r="AY121" s="40"/>
      <c r="AZ121" s="40"/>
      <c r="BA121" s="40"/>
      <c r="BB121" s="40"/>
      <c r="BC121" s="40"/>
      <c r="BD121" s="40"/>
      <c r="BE121" s="40"/>
      <c r="BF121" s="40"/>
      <c r="BG121" s="40"/>
      <c r="BH121" s="40"/>
      <c r="BI121" s="44"/>
      <c r="BJ121" s="44"/>
      <c r="BK121" s="44"/>
      <c r="BL121" s="44"/>
      <c r="BM121" s="44"/>
      <c r="BN121" s="44"/>
      <c r="BO121" s="40"/>
      <c r="BP121" s="40"/>
      <c r="BQ121" s="40"/>
      <c r="BR121" s="40"/>
      <c r="BS121" s="40"/>
      <c r="BT121" s="40"/>
      <c r="BU121" s="40"/>
      <c r="BV121" s="40"/>
      <c r="BW121" s="40"/>
      <c r="BX121" s="40"/>
      <c r="BY121" s="40"/>
      <c r="BZ121" s="40"/>
      <c r="CA121" s="40"/>
      <c r="CB121" s="40"/>
      <c r="CC121" s="40"/>
      <c r="CD121" s="40"/>
      <c r="CE121" s="40"/>
      <c r="CF121" s="40"/>
      <c r="CG121" s="40"/>
      <c r="CH121" s="40"/>
      <c r="CI121" s="40"/>
      <c r="CJ121" s="40"/>
      <c r="CK121" s="40"/>
      <c r="CL121" s="40"/>
      <c r="CM121" s="40"/>
      <c r="CN121" s="40"/>
      <c r="CO121" s="40"/>
      <c r="CP121" s="40"/>
      <c r="CQ121" s="40"/>
      <c r="CR121" s="40"/>
      <c r="CS121" s="40"/>
      <c r="CT121" s="40"/>
      <c r="CU121" s="40"/>
      <c r="CV121" s="40"/>
    </row>
    <row r="122" spans="1:100" ht="21" x14ac:dyDescent="0.35">
      <c r="A122" s="40"/>
      <c r="B122" s="40"/>
      <c r="C122" s="40"/>
      <c r="D122" s="40"/>
      <c r="E122" s="40"/>
      <c r="F122" s="40"/>
      <c r="G122" s="40"/>
      <c r="H122" s="40"/>
      <c r="I122" s="40"/>
      <c r="J122" s="40"/>
      <c r="K122" s="40"/>
      <c r="L122" s="40"/>
      <c r="M122" s="40"/>
      <c r="N122" s="40"/>
      <c r="O122" s="40"/>
      <c r="P122" s="40"/>
      <c r="Q122" s="40"/>
      <c r="R122" s="40"/>
      <c r="S122" s="40"/>
      <c r="T122" s="40"/>
      <c r="U122" s="40"/>
      <c r="V122" s="40"/>
      <c r="W122" s="40"/>
      <c r="X122" s="40"/>
      <c r="Y122" s="40"/>
      <c r="Z122" s="40"/>
      <c r="AA122" s="40"/>
      <c r="AB122" s="40"/>
      <c r="AC122" s="40"/>
      <c r="AD122" s="40"/>
      <c r="AE122" s="40"/>
      <c r="AF122" s="40"/>
      <c r="AG122" s="40"/>
      <c r="AH122" s="40"/>
      <c r="AI122" s="40"/>
      <c r="AJ122" s="40"/>
      <c r="AK122" s="40"/>
      <c r="AL122" s="40"/>
      <c r="AM122" s="40"/>
      <c r="AN122" s="40"/>
      <c r="AO122" s="40"/>
      <c r="AP122" s="40"/>
      <c r="AQ122" s="40"/>
      <c r="AR122" s="40"/>
      <c r="AS122" s="40"/>
      <c r="AT122" s="40"/>
      <c r="AU122" s="40"/>
      <c r="AV122" s="40"/>
      <c r="AW122" s="40"/>
      <c r="AX122" s="40"/>
      <c r="AY122" s="40"/>
      <c r="AZ122" s="40"/>
      <c r="BA122" s="40"/>
      <c r="BB122" s="40"/>
      <c r="BC122" s="40"/>
      <c r="BD122" s="40"/>
      <c r="BE122" s="40"/>
      <c r="BF122" s="40"/>
      <c r="BG122" s="40"/>
      <c r="BH122" s="40"/>
      <c r="BI122" s="44"/>
      <c r="BJ122" s="44"/>
      <c r="BK122" s="44"/>
      <c r="BL122" s="44"/>
      <c r="BM122" s="44"/>
      <c r="BN122" s="44"/>
      <c r="BO122" s="40"/>
      <c r="BP122" s="40"/>
      <c r="BQ122" s="40"/>
      <c r="BR122" s="40"/>
      <c r="BS122" s="40"/>
      <c r="BT122" s="40"/>
      <c r="BU122" s="40"/>
      <c r="BV122" s="40"/>
      <c r="BW122" s="40"/>
      <c r="BX122" s="40"/>
      <c r="BY122" s="40"/>
      <c r="BZ122" s="40"/>
      <c r="CA122" s="40"/>
      <c r="CB122" s="40"/>
      <c r="CC122" s="40"/>
      <c r="CD122" s="40"/>
      <c r="CE122" s="40"/>
      <c r="CF122" s="40"/>
      <c r="CG122" s="40"/>
      <c r="CH122" s="40"/>
      <c r="CI122" s="40"/>
      <c r="CJ122" s="40"/>
      <c r="CK122" s="40"/>
      <c r="CL122" s="40"/>
      <c r="CM122" s="40"/>
      <c r="CN122" s="40"/>
      <c r="CO122" s="40"/>
      <c r="CP122" s="40"/>
      <c r="CQ122" s="40"/>
      <c r="CR122" s="40"/>
      <c r="CS122" s="40"/>
      <c r="CT122" s="40"/>
      <c r="CU122" s="40"/>
      <c r="CV122" s="40"/>
    </row>
    <row r="123" spans="1:100" x14ac:dyDescent="0.35">
      <c r="A123" s="40"/>
      <c r="B123" s="40"/>
      <c r="C123" s="40"/>
      <c r="D123" s="40"/>
      <c r="E123" s="40"/>
      <c r="F123" s="40"/>
      <c r="G123" s="40"/>
      <c r="H123" s="40"/>
      <c r="I123" s="40"/>
      <c r="J123" s="40"/>
      <c r="K123" s="40"/>
      <c r="L123" s="40"/>
      <c r="M123" s="40"/>
      <c r="N123" s="40"/>
      <c r="O123" s="40"/>
      <c r="P123" s="40"/>
      <c r="Q123" s="40"/>
      <c r="R123" s="40"/>
      <c r="S123" s="40"/>
      <c r="T123" s="40"/>
      <c r="U123" s="40"/>
      <c r="V123" s="40"/>
      <c r="W123" s="40"/>
      <c r="X123" s="40"/>
      <c r="Y123" s="40"/>
      <c r="Z123" s="40"/>
      <c r="AA123" s="40"/>
      <c r="AB123" s="40"/>
      <c r="AC123" s="40"/>
      <c r="AD123" s="40"/>
      <c r="AE123" s="40"/>
      <c r="AF123" s="40"/>
      <c r="AG123" s="40"/>
      <c r="AH123" s="40"/>
      <c r="AI123" s="40"/>
      <c r="AJ123" s="40"/>
      <c r="AK123" s="40"/>
      <c r="AL123" s="40"/>
      <c r="AM123" s="40"/>
      <c r="AN123" s="40"/>
      <c r="AO123" s="40"/>
      <c r="AP123" s="40"/>
      <c r="AQ123" s="40"/>
      <c r="AR123" s="40"/>
      <c r="AS123" s="40"/>
      <c r="AT123" s="40"/>
      <c r="AU123" s="40"/>
      <c r="AV123" s="40"/>
      <c r="AW123" s="40"/>
      <c r="AX123" s="40"/>
      <c r="AY123" s="40"/>
      <c r="AZ123" s="40"/>
      <c r="BA123" s="40"/>
      <c r="BB123" s="40"/>
      <c r="BC123" s="40"/>
      <c r="BD123" s="40"/>
      <c r="BE123" s="40"/>
      <c r="BF123" s="40"/>
      <c r="BG123" s="40"/>
      <c r="BH123" s="40"/>
      <c r="BI123" s="40"/>
      <c r="BJ123" s="40"/>
      <c r="BK123" s="40"/>
      <c r="BL123" s="40"/>
      <c r="BM123" s="40"/>
      <c r="BN123" s="40"/>
      <c r="BO123" s="40"/>
      <c r="BP123" s="40"/>
      <c r="BQ123" s="40"/>
      <c r="BR123" s="40"/>
      <c r="BS123" s="40"/>
      <c r="BT123" s="40"/>
      <c r="BU123" s="40"/>
      <c r="BV123" s="40"/>
      <c r="BW123" s="40"/>
      <c r="BX123" s="40"/>
      <c r="BY123" s="40"/>
      <c r="BZ123" s="40"/>
      <c r="CA123" s="40"/>
      <c r="CB123" s="40"/>
      <c r="CC123" s="40"/>
      <c r="CD123" s="40"/>
      <c r="CE123" s="40"/>
      <c r="CF123" s="40"/>
      <c r="CG123" s="40"/>
      <c r="CH123" s="40"/>
      <c r="CI123" s="40"/>
      <c r="CJ123" s="40"/>
      <c r="CK123" s="40"/>
      <c r="CL123" s="40"/>
      <c r="CM123" s="40"/>
      <c r="CN123" s="40"/>
      <c r="CO123" s="40"/>
      <c r="CP123" s="40"/>
      <c r="CQ123" s="40"/>
      <c r="CR123" s="40"/>
      <c r="CS123" s="40"/>
      <c r="CT123" s="40"/>
      <c r="CU123" s="40"/>
      <c r="CV123" s="40"/>
    </row>
    <row r="124" spans="1:100" x14ac:dyDescent="0.35">
      <c r="A124" s="40"/>
      <c r="B124" s="40"/>
      <c r="C124" s="40"/>
      <c r="D124" s="40"/>
      <c r="E124" s="40"/>
      <c r="F124" s="40"/>
      <c r="G124" s="40"/>
      <c r="H124" s="40"/>
      <c r="I124" s="40"/>
      <c r="J124" s="40"/>
      <c r="K124" s="40"/>
      <c r="L124" s="40"/>
      <c r="M124" s="40"/>
      <c r="N124" s="40"/>
      <c r="O124" s="40"/>
      <c r="P124" s="40"/>
      <c r="Q124" s="40"/>
      <c r="R124" s="40"/>
      <c r="S124" s="40"/>
      <c r="T124" s="40"/>
      <c r="U124" s="40"/>
      <c r="V124" s="40"/>
      <c r="W124" s="40"/>
      <c r="X124" s="40"/>
      <c r="Y124" s="40"/>
      <c r="Z124" s="40"/>
      <c r="AA124" s="40"/>
      <c r="AB124" s="40"/>
      <c r="AC124" s="40"/>
      <c r="AD124" s="40"/>
      <c r="AE124" s="40"/>
      <c r="AF124" s="40"/>
      <c r="AG124" s="40"/>
      <c r="AH124" s="40"/>
      <c r="AI124" s="40"/>
      <c r="AJ124" s="40"/>
      <c r="AK124" s="40"/>
      <c r="AL124" s="40"/>
      <c r="AM124" s="40"/>
      <c r="AN124" s="40"/>
      <c r="AO124" s="40"/>
      <c r="AP124" s="40"/>
      <c r="AQ124" s="40"/>
      <c r="AR124" s="40"/>
      <c r="AS124" s="40"/>
      <c r="AT124" s="40"/>
      <c r="AU124" s="40"/>
      <c r="AV124" s="40"/>
      <c r="AW124" s="40"/>
      <c r="AX124" s="40"/>
      <c r="AY124" s="40"/>
      <c r="AZ124" s="40"/>
      <c r="BA124" s="40"/>
      <c r="BB124" s="40"/>
      <c r="BC124" s="40"/>
      <c r="BD124" s="40"/>
      <c r="BE124" s="40"/>
      <c r="BF124" s="40"/>
      <c r="BG124" s="40"/>
      <c r="BH124" s="40"/>
      <c r="BI124" s="40"/>
      <c r="BJ124" s="40"/>
      <c r="BK124" s="40"/>
      <c r="BL124" s="40"/>
      <c r="BM124" s="40"/>
      <c r="BN124" s="40"/>
      <c r="BO124" s="40"/>
      <c r="BP124" s="40"/>
      <c r="BQ124" s="40"/>
      <c r="BR124" s="40"/>
      <c r="BS124" s="40"/>
      <c r="BT124" s="40"/>
      <c r="BU124" s="40"/>
      <c r="BV124" s="40"/>
      <c r="BW124" s="40"/>
      <c r="BX124" s="40"/>
      <c r="BY124" s="40"/>
      <c r="BZ124" s="40"/>
      <c r="CA124" s="40"/>
      <c r="CB124" s="40"/>
      <c r="CC124" s="40"/>
      <c r="CD124" s="40"/>
      <c r="CE124" s="40"/>
      <c r="CF124" s="40"/>
      <c r="CG124" s="40"/>
      <c r="CH124" s="40"/>
      <c r="CI124" s="40"/>
      <c r="CJ124" s="40"/>
      <c r="CK124" s="40"/>
      <c r="CL124" s="40"/>
      <c r="CM124" s="40"/>
      <c r="CN124" s="40"/>
      <c r="CO124" s="40"/>
      <c r="CP124" s="40"/>
      <c r="CQ124" s="40"/>
      <c r="CR124" s="40"/>
      <c r="CS124" s="40"/>
      <c r="CT124" s="40"/>
      <c r="CU124" s="40"/>
      <c r="CV124" s="40"/>
    </row>
    <row r="125" spans="1:100" x14ac:dyDescent="0.35">
      <c r="A125" s="40"/>
      <c r="B125" s="40"/>
      <c r="C125" s="40"/>
      <c r="D125" s="40"/>
      <c r="E125" s="40"/>
      <c r="F125" s="40"/>
      <c r="G125" s="40"/>
      <c r="H125" s="40"/>
      <c r="I125" s="40"/>
      <c r="J125" s="40"/>
      <c r="K125" s="40"/>
      <c r="L125" s="40"/>
      <c r="M125" s="40"/>
      <c r="N125" s="40"/>
      <c r="O125" s="40"/>
      <c r="P125" s="40"/>
      <c r="Q125" s="40"/>
      <c r="R125" s="40"/>
      <c r="S125" s="40"/>
      <c r="T125" s="40"/>
      <c r="U125" s="40"/>
      <c r="V125" s="40"/>
      <c r="W125" s="40"/>
      <c r="X125" s="40"/>
      <c r="Y125" s="40"/>
      <c r="Z125" s="40"/>
      <c r="AA125" s="40"/>
      <c r="AB125" s="40"/>
      <c r="AC125" s="40"/>
      <c r="AD125" s="40"/>
      <c r="AE125" s="40"/>
      <c r="AF125" s="40"/>
      <c r="AG125" s="40"/>
      <c r="AH125" s="40"/>
      <c r="AI125" s="40"/>
      <c r="AJ125" s="40"/>
      <c r="AK125" s="40"/>
      <c r="AL125" s="40"/>
      <c r="AM125" s="40"/>
      <c r="AN125" s="40"/>
      <c r="AO125" s="40"/>
      <c r="AP125" s="40"/>
      <c r="AQ125" s="40"/>
      <c r="AR125" s="40"/>
      <c r="AS125" s="40"/>
      <c r="AT125" s="40"/>
      <c r="AU125" s="40"/>
      <c r="AV125" s="40"/>
      <c r="AW125" s="40"/>
      <c r="AX125" s="40"/>
      <c r="AY125" s="40"/>
      <c r="AZ125" s="40"/>
      <c r="BA125" s="40"/>
      <c r="BB125" s="40"/>
      <c r="BC125" s="40"/>
      <c r="BD125" s="40"/>
      <c r="BE125" s="40"/>
      <c r="BF125" s="40"/>
      <c r="BG125" s="40"/>
      <c r="BH125" s="40"/>
      <c r="BI125" s="40"/>
      <c r="BJ125" s="40"/>
      <c r="BK125" s="40"/>
      <c r="BL125" s="40"/>
      <c r="BM125" s="40"/>
      <c r="BN125" s="40"/>
      <c r="BO125" s="40"/>
      <c r="BP125" s="40"/>
      <c r="BQ125" s="40"/>
      <c r="BR125" s="40"/>
      <c r="BS125" s="40"/>
      <c r="BT125" s="40"/>
      <c r="BU125" s="40"/>
      <c r="BV125" s="40"/>
      <c r="BW125" s="40"/>
      <c r="BX125" s="40"/>
      <c r="BY125" s="40"/>
      <c r="BZ125" s="40"/>
      <c r="CA125" s="40"/>
      <c r="CB125" s="40"/>
      <c r="CC125" s="40"/>
      <c r="CD125" s="40"/>
      <c r="CE125" s="40"/>
      <c r="CF125" s="40"/>
      <c r="CG125" s="40"/>
      <c r="CH125" s="40"/>
      <c r="CI125" s="40"/>
      <c r="CJ125" s="40"/>
      <c r="CK125" s="40"/>
      <c r="CL125" s="40"/>
      <c r="CM125" s="40"/>
      <c r="CN125" s="40"/>
      <c r="CO125" s="40"/>
      <c r="CP125" s="40"/>
      <c r="CQ125" s="40"/>
      <c r="CR125" s="40"/>
      <c r="CS125" s="40"/>
      <c r="CT125" s="40"/>
      <c r="CU125" s="40"/>
      <c r="CV125" s="40"/>
    </row>
    <row r="126" spans="1:100" x14ac:dyDescent="0.35">
      <c r="A126" s="40"/>
      <c r="B126" s="40"/>
      <c r="C126" s="40"/>
      <c r="D126" s="40"/>
      <c r="E126" s="40"/>
      <c r="F126" s="40"/>
      <c r="G126" s="40"/>
      <c r="H126" s="40"/>
      <c r="I126" s="40"/>
      <c r="J126" s="40"/>
      <c r="K126" s="40"/>
      <c r="L126" s="40"/>
      <c r="M126" s="40"/>
      <c r="N126" s="40"/>
      <c r="O126" s="40"/>
      <c r="P126" s="40"/>
      <c r="Q126" s="40"/>
      <c r="R126" s="40"/>
      <c r="S126" s="40"/>
      <c r="T126" s="40"/>
      <c r="U126" s="40"/>
      <c r="V126" s="40"/>
      <c r="W126" s="40"/>
      <c r="X126" s="40"/>
      <c r="Y126" s="40"/>
      <c r="Z126" s="40"/>
      <c r="AA126" s="40"/>
      <c r="AB126" s="40"/>
      <c r="AC126" s="40"/>
      <c r="AD126" s="40"/>
      <c r="AE126" s="40"/>
      <c r="AF126" s="40"/>
      <c r="AG126" s="40"/>
      <c r="AH126" s="40"/>
      <c r="AI126" s="40"/>
      <c r="AJ126" s="40"/>
      <c r="AK126" s="40"/>
      <c r="AL126" s="40"/>
      <c r="AM126" s="40"/>
      <c r="AN126" s="40"/>
      <c r="AO126" s="40"/>
      <c r="AP126" s="40"/>
      <c r="AQ126" s="40"/>
      <c r="AR126" s="40"/>
      <c r="AS126" s="40"/>
      <c r="AT126" s="40"/>
      <c r="AU126" s="40"/>
      <c r="AV126" s="40"/>
      <c r="AW126" s="40"/>
      <c r="AX126" s="40"/>
      <c r="AY126" s="40"/>
      <c r="AZ126" s="40"/>
      <c r="BA126" s="40"/>
      <c r="BB126" s="40"/>
      <c r="BC126" s="40"/>
      <c r="BD126" s="40"/>
      <c r="BE126" s="40"/>
      <c r="BF126" s="40"/>
      <c r="BG126" s="40"/>
      <c r="BH126" s="40"/>
      <c r="BI126" s="40"/>
      <c r="BJ126" s="40"/>
      <c r="BK126" s="40"/>
      <c r="BL126" s="40"/>
      <c r="BM126" s="40"/>
      <c r="BN126" s="40"/>
      <c r="BO126" s="40"/>
      <c r="BP126" s="40"/>
      <c r="BQ126" s="40"/>
      <c r="BR126" s="40"/>
      <c r="BS126" s="40"/>
      <c r="BT126" s="40"/>
      <c r="BU126" s="40"/>
      <c r="BV126" s="40"/>
      <c r="BW126" s="40"/>
      <c r="BX126" s="40"/>
      <c r="BY126" s="40"/>
      <c r="BZ126" s="40"/>
      <c r="CA126" s="40"/>
      <c r="CB126" s="40"/>
      <c r="CC126" s="40"/>
      <c r="CD126" s="40"/>
      <c r="CE126" s="40"/>
      <c r="CF126" s="40"/>
      <c r="CG126" s="40"/>
      <c r="CH126" s="40"/>
      <c r="CI126" s="40"/>
      <c r="CJ126" s="40"/>
      <c r="CK126" s="40"/>
      <c r="CL126" s="40"/>
      <c r="CM126" s="40"/>
      <c r="CN126" s="40"/>
      <c r="CO126" s="40"/>
      <c r="CP126" s="40"/>
      <c r="CQ126" s="40"/>
      <c r="CR126" s="40"/>
      <c r="CS126" s="40"/>
      <c r="CT126" s="40"/>
      <c r="CU126" s="40"/>
      <c r="CV126" s="40"/>
    </row>
    <row r="127" spans="1:100" x14ac:dyDescent="0.35">
      <c r="A127" s="40"/>
      <c r="B127" s="40"/>
      <c r="C127" s="40"/>
      <c r="D127" s="40"/>
      <c r="E127" s="40"/>
      <c r="F127" s="40"/>
      <c r="G127" s="40"/>
      <c r="H127" s="40"/>
      <c r="I127" s="40"/>
      <c r="J127" s="40"/>
      <c r="K127" s="40"/>
      <c r="L127" s="40"/>
      <c r="M127" s="40"/>
      <c r="N127" s="40"/>
      <c r="O127" s="40"/>
      <c r="P127" s="40"/>
      <c r="Q127" s="40"/>
      <c r="R127" s="40"/>
      <c r="S127" s="40"/>
      <c r="T127" s="40"/>
      <c r="U127" s="40"/>
      <c r="V127" s="40"/>
      <c r="W127" s="40"/>
      <c r="X127" s="40"/>
      <c r="Y127" s="40"/>
      <c r="Z127" s="40"/>
      <c r="AA127" s="40"/>
      <c r="AB127" s="40"/>
      <c r="AC127" s="40"/>
      <c r="AD127" s="40"/>
      <c r="AE127" s="40"/>
      <c r="AF127" s="40"/>
      <c r="AG127" s="40"/>
      <c r="AH127" s="40"/>
      <c r="AI127" s="40"/>
      <c r="AJ127" s="40"/>
      <c r="AK127" s="40"/>
      <c r="AL127" s="40"/>
      <c r="AM127" s="40"/>
      <c r="AN127" s="40"/>
      <c r="AO127" s="40"/>
      <c r="AP127" s="40"/>
      <c r="AQ127" s="40"/>
      <c r="AR127" s="40"/>
      <c r="AS127" s="40"/>
      <c r="AT127" s="40"/>
      <c r="AU127" s="40"/>
      <c r="AV127" s="40"/>
      <c r="AW127" s="40"/>
      <c r="AX127" s="40"/>
      <c r="AY127" s="40"/>
      <c r="AZ127" s="40"/>
      <c r="BA127" s="40"/>
      <c r="BB127" s="40"/>
      <c r="BC127" s="40"/>
      <c r="BD127" s="40"/>
      <c r="BE127" s="40"/>
      <c r="BF127" s="40"/>
      <c r="BG127" s="40"/>
      <c r="BH127" s="40"/>
      <c r="BI127" s="40"/>
      <c r="BJ127" s="40"/>
      <c r="BK127" s="40"/>
      <c r="BL127" s="40"/>
      <c r="BM127" s="40"/>
      <c r="BN127" s="40"/>
      <c r="BO127" s="40"/>
      <c r="BP127" s="40"/>
      <c r="BQ127" s="40"/>
      <c r="BR127" s="40"/>
      <c r="BS127" s="40"/>
      <c r="BT127" s="40"/>
      <c r="BU127" s="40"/>
      <c r="BV127" s="40"/>
      <c r="BW127" s="40"/>
      <c r="BX127" s="40"/>
      <c r="BY127" s="40"/>
      <c r="BZ127" s="40"/>
      <c r="CA127" s="40"/>
      <c r="CB127" s="40"/>
      <c r="CC127" s="40"/>
      <c r="CD127" s="40"/>
      <c r="CE127" s="40"/>
      <c r="CF127" s="40"/>
      <c r="CG127" s="40"/>
      <c r="CH127" s="40"/>
      <c r="CI127" s="40"/>
      <c r="CJ127" s="40"/>
      <c r="CK127" s="40"/>
      <c r="CL127" s="40"/>
      <c r="CM127" s="40"/>
      <c r="CN127" s="40"/>
      <c r="CO127" s="40"/>
      <c r="CP127" s="40"/>
      <c r="CQ127" s="40"/>
      <c r="CR127" s="40"/>
      <c r="CS127" s="40"/>
      <c r="CT127" s="40"/>
      <c r="CU127" s="40"/>
      <c r="CV127" s="40"/>
    </row>
    <row r="128" spans="1:100" x14ac:dyDescent="0.35">
      <c r="A128" s="40"/>
      <c r="B128" s="40"/>
      <c r="C128" s="40"/>
      <c r="D128" s="40"/>
      <c r="E128" s="40"/>
      <c r="F128" s="40"/>
      <c r="G128" s="40"/>
      <c r="H128" s="40"/>
      <c r="I128" s="40"/>
      <c r="J128" s="40"/>
      <c r="K128" s="40"/>
      <c r="L128" s="40"/>
      <c r="M128" s="40"/>
      <c r="N128" s="40"/>
      <c r="O128" s="40"/>
      <c r="P128" s="40"/>
      <c r="Q128" s="40"/>
      <c r="R128" s="40"/>
      <c r="S128" s="40"/>
      <c r="T128" s="40"/>
      <c r="U128" s="40"/>
      <c r="V128" s="40"/>
      <c r="W128" s="40"/>
      <c r="X128" s="40"/>
      <c r="Y128" s="40"/>
      <c r="Z128" s="40"/>
      <c r="AA128" s="40"/>
      <c r="AB128" s="40"/>
      <c r="AC128" s="40"/>
      <c r="AD128" s="40"/>
      <c r="AE128" s="40"/>
      <c r="AF128" s="40"/>
      <c r="AG128" s="40"/>
      <c r="AH128" s="40"/>
      <c r="AI128" s="40"/>
      <c r="AJ128" s="40"/>
      <c r="AK128" s="40"/>
      <c r="AL128" s="40"/>
      <c r="AM128" s="40"/>
      <c r="AN128" s="40"/>
      <c r="AO128" s="40"/>
      <c r="AP128" s="40"/>
      <c r="AQ128" s="40"/>
      <c r="AR128" s="40"/>
      <c r="AS128" s="40"/>
      <c r="AT128" s="40"/>
      <c r="AU128" s="40"/>
      <c r="AV128" s="40"/>
      <c r="AW128" s="40"/>
      <c r="AX128" s="40"/>
      <c r="AY128" s="40"/>
      <c r="AZ128" s="40"/>
      <c r="BA128" s="40"/>
      <c r="BB128" s="40"/>
      <c r="BC128" s="40"/>
      <c r="BD128" s="40"/>
      <c r="BE128" s="40"/>
      <c r="BF128" s="40"/>
      <c r="BG128" s="40"/>
      <c r="BH128" s="40"/>
      <c r="BI128" s="40"/>
      <c r="BJ128" s="40"/>
      <c r="BK128" s="40"/>
      <c r="BL128" s="40"/>
      <c r="BM128" s="40"/>
      <c r="BN128" s="40"/>
      <c r="BO128" s="40"/>
      <c r="BP128" s="40"/>
      <c r="BQ128" s="40"/>
      <c r="BR128" s="40"/>
      <c r="BS128" s="40"/>
      <c r="BT128" s="40"/>
      <c r="BU128" s="40"/>
      <c r="BV128" s="40"/>
      <c r="BW128" s="40"/>
      <c r="BX128" s="40"/>
      <c r="BY128" s="40"/>
      <c r="BZ128" s="40"/>
      <c r="CA128" s="40"/>
      <c r="CB128" s="40"/>
      <c r="CC128" s="40"/>
      <c r="CD128" s="40"/>
      <c r="CE128" s="40"/>
      <c r="CF128" s="40"/>
      <c r="CG128" s="40"/>
      <c r="CH128" s="40"/>
      <c r="CI128" s="40"/>
      <c r="CJ128" s="40"/>
      <c r="CK128" s="40"/>
      <c r="CL128" s="40"/>
      <c r="CM128" s="40"/>
      <c r="CN128" s="40"/>
      <c r="CO128" s="40"/>
      <c r="CP128" s="40"/>
      <c r="CQ128" s="40"/>
      <c r="CR128" s="40"/>
      <c r="CS128" s="40"/>
      <c r="CT128" s="40"/>
      <c r="CU128" s="40"/>
      <c r="CV128" s="40"/>
    </row>
    <row r="129" spans="1:100" x14ac:dyDescent="0.35">
      <c r="A129" s="40"/>
      <c r="B129" s="40"/>
      <c r="C129" s="40"/>
      <c r="D129" s="40"/>
      <c r="E129" s="40"/>
      <c r="F129" s="40"/>
      <c r="G129" s="40"/>
      <c r="H129" s="40"/>
      <c r="I129" s="40"/>
      <c r="J129" s="40"/>
      <c r="K129" s="40"/>
      <c r="L129" s="40"/>
      <c r="M129" s="40"/>
      <c r="N129" s="40"/>
      <c r="O129" s="40"/>
      <c r="P129" s="40"/>
      <c r="Q129" s="40"/>
      <c r="R129" s="40"/>
      <c r="S129" s="40"/>
      <c r="T129" s="40"/>
      <c r="U129" s="40"/>
      <c r="V129" s="40"/>
      <c r="W129" s="40"/>
      <c r="X129" s="40"/>
      <c r="Y129" s="40"/>
      <c r="Z129" s="40"/>
      <c r="AA129" s="40"/>
      <c r="AB129" s="40"/>
      <c r="AC129" s="40"/>
      <c r="AD129" s="40"/>
      <c r="AE129" s="40"/>
      <c r="AF129" s="40"/>
      <c r="AG129" s="40"/>
      <c r="AH129" s="40"/>
      <c r="AI129" s="40"/>
      <c r="AJ129" s="40"/>
      <c r="AK129" s="40"/>
      <c r="AL129" s="40"/>
      <c r="AM129" s="40"/>
      <c r="AN129" s="40"/>
      <c r="AO129" s="40"/>
      <c r="AP129" s="40"/>
      <c r="AQ129" s="40"/>
      <c r="AR129" s="40"/>
      <c r="AS129" s="40"/>
      <c r="AT129" s="40"/>
      <c r="AU129" s="40"/>
      <c r="AV129" s="40"/>
      <c r="AW129" s="40"/>
      <c r="AX129" s="40"/>
      <c r="AY129" s="40"/>
      <c r="AZ129" s="40"/>
      <c r="BA129" s="40"/>
      <c r="BB129" s="40"/>
      <c r="BC129" s="40"/>
      <c r="BD129" s="40"/>
      <c r="BE129" s="40"/>
      <c r="BF129" s="40"/>
      <c r="BG129" s="40"/>
      <c r="BH129" s="40"/>
      <c r="BI129" s="40"/>
      <c r="BJ129" s="40"/>
      <c r="BK129" s="40"/>
      <c r="BL129" s="40"/>
      <c r="BM129" s="40"/>
      <c r="BN129" s="40"/>
      <c r="BO129" s="40"/>
      <c r="BP129" s="40"/>
      <c r="BQ129" s="40"/>
      <c r="BR129" s="40"/>
      <c r="BS129" s="40"/>
      <c r="BT129" s="40"/>
      <c r="BU129" s="40"/>
      <c r="BV129" s="40"/>
      <c r="BW129" s="40"/>
      <c r="BX129" s="40"/>
      <c r="BY129" s="40"/>
      <c r="BZ129" s="40"/>
      <c r="CA129" s="40"/>
      <c r="CB129" s="40"/>
      <c r="CC129" s="40"/>
      <c r="CD129" s="40"/>
      <c r="CE129" s="40"/>
      <c r="CF129" s="40"/>
      <c r="CG129" s="40"/>
      <c r="CH129" s="40"/>
      <c r="CI129" s="40"/>
      <c r="CJ129" s="40"/>
      <c r="CK129" s="40"/>
      <c r="CL129" s="40"/>
      <c r="CM129" s="40"/>
      <c r="CN129" s="40"/>
      <c r="CO129" s="40"/>
      <c r="CP129" s="40"/>
      <c r="CQ129" s="40"/>
      <c r="CR129" s="40"/>
      <c r="CS129" s="40"/>
      <c r="CT129" s="40"/>
      <c r="CU129" s="40"/>
      <c r="CV129" s="40"/>
    </row>
    <row r="130" spans="1:100" x14ac:dyDescent="0.35">
      <c r="A130" s="40"/>
      <c r="B130" s="40"/>
      <c r="C130" s="40"/>
      <c r="D130" s="40"/>
      <c r="E130" s="40"/>
      <c r="F130" s="40"/>
      <c r="G130" s="40"/>
      <c r="H130" s="40"/>
      <c r="I130" s="40"/>
      <c r="J130" s="40"/>
      <c r="K130" s="40"/>
      <c r="L130" s="40"/>
      <c r="M130" s="40"/>
      <c r="N130" s="40"/>
      <c r="O130" s="40"/>
      <c r="P130" s="40"/>
      <c r="Q130" s="40"/>
      <c r="R130" s="40"/>
      <c r="S130" s="40"/>
      <c r="T130" s="40"/>
      <c r="U130" s="40"/>
      <c r="V130" s="40"/>
      <c r="W130" s="40"/>
      <c r="X130" s="40"/>
      <c r="Y130" s="40"/>
      <c r="Z130" s="40"/>
      <c r="AA130" s="40"/>
      <c r="AB130" s="40"/>
      <c r="AC130" s="40"/>
      <c r="AD130" s="40"/>
      <c r="AE130" s="40"/>
      <c r="AF130" s="40"/>
      <c r="AG130" s="40"/>
      <c r="AH130" s="40"/>
      <c r="AI130" s="40"/>
      <c r="AJ130" s="40"/>
      <c r="AK130" s="40"/>
      <c r="AL130" s="40"/>
      <c r="AM130" s="40"/>
      <c r="AN130" s="40"/>
      <c r="AO130" s="40"/>
      <c r="AP130" s="40"/>
      <c r="AQ130" s="40"/>
      <c r="AR130" s="40"/>
      <c r="AS130" s="40"/>
      <c r="AT130" s="40"/>
      <c r="AU130" s="40"/>
      <c r="AV130" s="40"/>
      <c r="AW130" s="40"/>
      <c r="AX130" s="40"/>
      <c r="AY130" s="40"/>
      <c r="AZ130" s="40"/>
      <c r="BA130" s="40"/>
      <c r="BB130" s="40"/>
      <c r="BC130" s="40"/>
      <c r="BD130" s="40"/>
      <c r="BE130" s="40"/>
      <c r="BF130" s="40"/>
      <c r="BG130" s="40"/>
      <c r="BH130" s="40"/>
      <c r="BI130" s="40"/>
      <c r="BJ130" s="40"/>
      <c r="BK130" s="40"/>
      <c r="BL130" s="40"/>
      <c r="BM130" s="40"/>
      <c r="BN130" s="40"/>
      <c r="BO130" s="40"/>
      <c r="BP130" s="40"/>
      <c r="BQ130" s="40"/>
      <c r="BR130" s="40"/>
      <c r="BS130" s="40"/>
      <c r="BT130" s="40"/>
      <c r="BU130" s="40"/>
      <c r="BV130" s="40"/>
      <c r="BW130" s="40"/>
      <c r="BX130" s="40"/>
      <c r="BY130" s="40"/>
      <c r="BZ130" s="40"/>
      <c r="CA130" s="40"/>
      <c r="CB130" s="40"/>
      <c r="CC130" s="40"/>
      <c r="CD130" s="40"/>
      <c r="CE130" s="40"/>
      <c r="CF130" s="40"/>
      <c r="CG130" s="40"/>
      <c r="CH130" s="40"/>
      <c r="CI130" s="40"/>
      <c r="CJ130" s="40"/>
      <c r="CK130" s="40"/>
      <c r="CL130" s="40"/>
      <c r="CM130" s="40"/>
      <c r="CN130" s="40"/>
      <c r="CO130" s="40"/>
      <c r="CP130" s="40"/>
      <c r="CQ130" s="40"/>
      <c r="CR130" s="40"/>
      <c r="CS130" s="40"/>
      <c r="CT130" s="40"/>
      <c r="CU130" s="40"/>
      <c r="CV130" s="40"/>
    </row>
    <row r="131" spans="1:100" x14ac:dyDescent="0.35">
      <c r="A131" s="40"/>
      <c r="B131" s="40"/>
      <c r="C131" s="40"/>
      <c r="D131" s="40"/>
      <c r="E131" s="40"/>
      <c r="F131" s="40"/>
      <c r="G131" s="40"/>
      <c r="H131" s="40"/>
      <c r="I131" s="40"/>
      <c r="J131" s="40"/>
      <c r="K131" s="40"/>
      <c r="L131" s="40"/>
      <c r="M131" s="40"/>
      <c r="N131" s="40"/>
      <c r="O131" s="40"/>
      <c r="P131" s="40"/>
      <c r="Q131" s="40"/>
      <c r="R131" s="40"/>
      <c r="S131" s="40"/>
      <c r="T131" s="40"/>
      <c r="U131" s="40"/>
      <c r="V131" s="40"/>
      <c r="W131" s="40"/>
      <c r="X131" s="40"/>
      <c r="Y131" s="40"/>
      <c r="Z131" s="40"/>
      <c r="AA131" s="40"/>
      <c r="AB131" s="40"/>
      <c r="AC131" s="40"/>
      <c r="AD131" s="40"/>
      <c r="AE131" s="40"/>
      <c r="AF131" s="40"/>
      <c r="AG131" s="40"/>
      <c r="AH131" s="40"/>
      <c r="AI131" s="40"/>
      <c r="AJ131" s="40"/>
      <c r="AK131" s="40"/>
      <c r="AL131" s="40"/>
      <c r="AM131" s="40"/>
      <c r="AN131" s="40"/>
      <c r="AO131" s="40"/>
      <c r="AP131" s="40"/>
      <c r="AQ131" s="40"/>
      <c r="AR131" s="40"/>
      <c r="AS131" s="40"/>
      <c r="AT131" s="40"/>
      <c r="AU131" s="40"/>
      <c r="AV131" s="40"/>
      <c r="AW131" s="40"/>
      <c r="AX131" s="40"/>
      <c r="AY131" s="40"/>
      <c r="AZ131" s="40"/>
      <c r="BA131" s="40"/>
      <c r="BB131" s="40"/>
      <c r="BC131" s="40"/>
      <c r="BD131" s="40"/>
      <c r="BE131" s="40"/>
      <c r="BF131" s="40"/>
      <c r="BG131" s="40"/>
      <c r="BH131" s="40"/>
      <c r="BI131" s="40"/>
      <c r="BJ131" s="40"/>
      <c r="BK131" s="40"/>
      <c r="BL131" s="40"/>
      <c r="BM131" s="40"/>
      <c r="BN131" s="40"/>
      <c r="BO131" s="40"/>
      <c r="BP131" s="40"/>
      <c r="BQ131" s="40"/>
      <c r="BR131" s="40"/>
      <c r="BS131" s="40"/>
      <c r="BT131" s="40"/>
      <c r="BU131" s="40"/>
      <c r="BV131" s="40"/>
      <c r="BW131" s="40"/>
      <c r="BX131" s="40"/>
      <c r="BY131" s="40"/>
      <c r="BZ131" s="40"/>
      <c r="CA131" s="40"/>
      <c r="CB131" s="40"/>
      <c r="CC131" s="40"/>
      <c r="CD131" s="40"/>
      <c r="CE131" s="40"/>
      <c r="CF131" s="40"/>
      <c r="CG131" s="40"/>
      <c r="CH131" s="40"/>
      <c r="CI131" s="40"/>
      <c r="CJ131" s="40"/>
      <c r="CK131" s="40"/>
      <c r="CL131" s="40"/>
      <c r="CM131" s="40"/>
      <c r="CN131" s="40"/>
      <c r="CO131" s="40"/>
      <c r="CP131" s="40"/>
      <c r="CQ131" s="40"/>
      <c r="CR131" s="40"/>
      <c r="CS131" s="40"/>
      <c r="CT131" s="40"/>
      <c r="CU131" s="40"/>
      <c r="CV131" s="40"/>
    </row>
    <row r="132" spans="1:100" x14ac:dyDescent="0.35">
      <c r="A132" s="40"/>
      <c r="B132" s="40"/>
      <c r="C132" s="40"/>
      <c r="D132" s="40"/>
      <c r="E132" s="40"/>
      <c r="F132" s="40"/>
      <c r="G132" s="40"/>
      <c r="H132" s="40"/>
      <c r="I132" s="40"/>
      <c r="J132" s="40"/>
      <c r="K132" s="40"/>
      <c r="L132" s="40"/>
      <c r="M132" s="40"/>
      <c r="N132" s="40"/>
      <c r="O132" s="40"/>
      <c r="P132" s="40"/>
      <c r="Q132" s="40"/>
      <c r="R132" s="40"/>
      <c r="S132" s="40"/>
      <c r="T132" s="40"/>
      <c r="U132" s="40"/>
      <c r="V132" s="40"/>
      <c r="W132" s="40"/>
      <c r="X132" s="40"/>
      <c r="Y132" s="40"/>
      <c r="Z132" s="40"/>
      <c r="AA132" s="40"/>
      <c r="AB132" s="40"/>
      <c r="AC132" s="40"/>
      <c r="AD132" s="40"/>
      <c r="AE132" s="40"/>
      <c r="AF132" s="40"/>
      <c r="AG132" s="40"/>
      <c r="AH132" s="40"/>
      <c r="AI132" s="40"/>
      <c r="AJ132" s="40"/>
      <c r="AK132" s="40"/>
      <c r="AL132" s="40"/>
      <c r="AM132" s="40"/>
      <c r="AN132" s="40"/>
      <c r="AO132" s="40"/>
      <c r="AP132" s="40"/>
      <c r="AQ132" s="40"/>
      <c r="AR132" s="40"/>
      <c r="AS132" s="40"/>
      <c r="AT132" s="40"/>
      <c r="AU132" s="40"/>
      <c r="AV132" s="40"/>
      <c r="AW132" s="40"/>
      <c r="AX132" s="40"/>
      <c r="AY132" s="40"/>
      <c r="AZ132" s="40"/>
      <c r="BA132" s="40"/>
      <c r="BB132" s="40"/>
      <c r="BC132" s="40"/>
      <c r="BD132" s="40"/>
      <c r="BE132" s="40"/>
      <c r="BF132" s="40"/>
      <c r="BG132" s="40"/>
      <c r="BH132" s="40"/>
      <c r="BI132" s="40"/>
      <c r="BJ132" s="40"/>
      <c r="BK132" s="40"/>
      <c r="BL132" s="40"/>
      <c r="BM132" s="40"/>
      <c r="BN132" s="40"/>
      <c r="BO132" s="40"/>
      <c r="BP132" s="40"/>
      <c r="BQ132" s="40"/>
      <c r="BR132" s="40"/>
      <c r="BS132" s="40"/>
      <c r="BT132" s="40"/>
      <c r="BU132" s="40"/>
      <c r="BV132" s="40"/>
      <c r="BW132" s="40"/>
      <c r="BX132" s="40"/>
      <c r="BY132" s="40"/>
      <c r="BZ132" s="40"/>
      <c r="CA132" s="40"/>
      <c r="CB132" s="40"/>
      <c r="CC132" s="40"/>
      <c r="CD132" s="40"/>
      <c r="CE132" s="40"/>
      <c r="CF132" s="40"/>
      <c r="CG132" s="40"/>
      <c r="CH132" s="40"/>
      <c r="CI132" s="40"/>
      <c r="CJ132" s="40"/>
      <c r="CK132" s="40"/>
      <c r="CL132" s="40"/>
      <c r="CM132" s="40"/>
      <c r="CN132" s="40"/>
      <c r="CO132" s="40"/>
      <c r="CP132" s="40"/>
      <c r="CQ132" s="40"/>
      <c r="CR132" s="40"/>
      <c r="CS132" s="40"/>
      <c r="CT132" s="40"/>
      <c r="CU132" s="40"/>
      <c r="CV132" s="40"/>
    </row>
    <row r="133" spans="1:100" x14ac:dyDescent="0.35">
      <c r="A133" s="40"/>
      <c r="B133" s="40"/>
      <c r="C133" s="40"/>
      <c r="D133" s="40"/>
      <c r="E133" s="40"/>
      <c r="F133" s="40"/>
      <c r="G133" s="40"/>
      <c r="H133" s="40"/>
      <c r="I133" s="40"/>
      <c r="J133" s="40"/>
      <c r="K133" s="40"/>
      <c r="L133" s="40"/>
      <c r="M133" s="40"/>
      <c r="N133" s="40"/>
      <c r="O133" s="40"/>
      <c r="P133" s="40"/>
      <c r="Q133" s="40"/>
      <c r="R133" s="40"/>
      <c r="S133" s="40"/>
      <c r="T133" s="40"/>
      <c r="U133" s="40"/>
      <c r="V133" s="40"/>
      <c r="W133" s="40"/>
      <c r="X133" s="40"/>
      <c r="Y133" s="40"/>
      <c r="Z133" s="40"/>
      <c r="AA133" s="40"/>
      <c r="AB133" s="40"/>
      <c r="AC133" s="40"/>
      <c r="AD133" s="40"/>
      <c r="AE133" s="40"/>
      <c r="AF133" s="40"/>
      <c r="AG133" s="40"/>
      <c r="AH133" s="40"/>
      <c r="AI133" s="40"/>
      <c r="AJ133" s="40"/>
      <c r="AK133" s="40"/>
      <c r="AL133" s="40"/>
      <c r="AM133" s="40"/>
      <c r="AN133" s="40"/>
      <c r="AO133" s="40"/>
      <c r="AP133" s="40"/>
      <c r="AQ133" s="40"/>
      <c r="AR133" s="40"/>
      <c r="AS133" s="40"/>
      <c r="AT133" s="40"/>
      <c r="AU133" s="40"/>
      <c r="AV133" s="40"/>
      <c r="AW133" s="40"/>
      <c r="AX133" s="40"/>
      <c r="AY133" s="40"/>
      <c r="AZ133" s="40"/>
      <c r="BA133" s="40"/>
      <c r="BB133" s="40"/>
      <c r="BC133" s="40"/>
      <c r="BD133" s="40"/>
      <c r="BE133" s="40"/>
      <c r="BF133" s="40"/>
      <c r="BG133" s="40"/>
      <c r="BH133" s="40"/>
      <c r="BI133" s="40"/>
      <c r="BJ133" s="40"/>
      <c r="BK133" s="40"/>
      <c r="BL133" s="40"/>
      <c r="BM133" s="40"/>
      <c r="BN133" s="40"/>
      <c r="BO133" s="40"/>
      <c r="BP133" s="40"/>
      <c r="BQ133" s="40"/>
      <c r="BR133" s="40"/>
      <c r="BS133" s="40"/>
      <c r="BT133" s="40"/>
      <c r="BU133" s="40"/>
      <c r="BV133" s="40"/>
      <c r="BW133" s="40"/>
      <c r="BX133" s="40"/>
      <c r="BY133" s="40"/>
      <c r="BZ133" s="40"/>
      <c r="CA133" s="40"/>
      <c r="CB133" s="40"/>
      <c r="CC133" s="40"/>
      <c r="CD133" s="40"/>
      <c r="CE133" s="40"/>
      <c r="CF133" s="40"/>
      <c r="CG133" s="40"/>
      <c r="CH133" s="40"/>
      <c r="CI133" s="40"/>
      <c r="CJ133" s="40"/>
      <c r="CK133" s="40"/>
      <c r="CL133" s="40"/>
      <c r="CM133" s="40"/>
      <c r="CN133" s="40"/>
      <c r="CO133" s="40"/>
      <c r="CP133" s="40"/>
      <c r="CQ133" s="40"/>
      <c r="CR133" s="40"/>
      <c r="CS133" s="40"/>
      <c r="CT133" s="40"/>
      <c r="CU133" s="40"/>
      <c r="CV133" s="40"/>
    </row>
    <row r="134" spans="1:100" x14ac:dyDescent="0.35">
      <c r="A134" s="40"/>
      <c r="B134" s="40"/>
      <c r="C134" s="40"/>
      <c r="D134" s="40"/>
      <c r="E134" s="40"/>
      <c r="F134" s="40"/>
      <c r="G134" s="40"/>
      <c r="H134" s="40"/>
      <c r="I134" s="40"/>
      <c r="J134" s="40"/>
      <c r="K134" s="40"/>
      <c r="L134" s="40"/>
      <c r="M134" s="40"/>
      <c r="N134" s="40"/>
      <c r="O134" s="40"/>
      <c r="P134" s="40"/>
      <c r="Q134" s="40"/>
      <c r="R134" s="40"/>
      <c r="S134" s="40"/>
      <c r="T134" s="40"/>
      <c r="U134" s="40"/>
      <c r="V134" s="40"/>
      <c r="W134" s="40"/>
      <c r="X134" s="40"/>
      <c r="Y134" s="40"/>
      <c r="Z134" s="40"/>
      <c r="AA134" s="40"/>
      <c r="AB134" s="40"/>
      <c r="AC134" s="40"/>
      <c r="AD134" s="40"/>
      <c r="AE134" s="40"/>
      <c r="AF134" s="40"/>
      <c r="AG134" s="40"/>
      <c r="AH134" s="40"/>
      <c r="AI134" s="40"/>
      <c r="AJ134" s="40"/>
      <c r="AK134" s="40"/>
      <c r="AL134" s="40"/>
      <c r="AM134" s="40"/>
      <c r="AN134" s="40"/>
      <c r="AO134" s="40"/>
      <c r="AP134" s="40"/>
      <c r="AQ134" s="40"/>
      <c r="AR134" s="40"/>
      <c r="AS134" s="40"/>
      <c r="AT134" s="40"/>
      <c r="AU134" s="40"/>
      <c r="AV134" s="40"/>
      <c r="AW134" s="40"/>
      <c r="AX134" s="40"/>
      <c r="AY134" s="40"/>
      <c r="AZ134" s="40"/>
      <c r="BA134" s="40"/>
      <c r="BB134" s="40"/>
      <c r="BC134" s="40"/>
      <c r="BD134" s="40"/>
      <c r="BE134" s="40"/>
      <c r="BF134" s="40"/>
      <c r="BG134" s="40"/>
      <c r="BH134" s="40"/>
      <c r="BI134" s="40"/>
      <c r="BJ134" s="40"/>
      <c r="BK134" s="40"/>
      <c r="BL134" s="40"/>
      <c r="BM134" s="40"/>
      <c r="BN134" s="40"/>
      <c r="BO134" s="40"/>
      <c r="BP134" s="40"/>
      <c r="BQ134" s="40"/>
      <c r="BR134" s="40"/>
      <c r="BS134" s="40"/>
      <c r="BT134" s="40"/>
      <c r="BU134" s="40"/>
      <c r="BV134" s="40"/>
      <c r="BW134" s="40"/>
      <c r="BX134" s="40"/>
      <c r="BY134" s="40"/>
      <c r="BZ134" s="40"/>
      <c r="CA134" s="40"/>
      <c r="CB134" s="40"/>
      <c r="CC134" s="40"/>
      <c r="CD134" s="40"/>
      <c r="CE134" s="40"/>
      <c r="CF134" s="40"/>
      <c r="CG134" s="40"/>
      <c r="CH134" s="40"/>
      <c r="CI134" s="40"/>
      <c r="CJ134" s="40"/>
      <c r="CK134" s="40"/>
      <c r="CL134" s="40"/>
      <c r="CM134" s="40"/>
      <c r="CN134" s="40"/>
      <c r="CO134" s="40"/>
      <c r="CP134" s="40"/>
      <c r="CQ134" s="40"/>
      <c r="CR134" s="40"/>
      <c r="CS134" s="40"/>
      <c r="CT134" s="40"/>
      <c r="CU134" s="40"/>
      <c r="CV134" s="40"/>
    </row>
    <row r="135" spans="1:100" x14ac:dyDescent="0.35">
      <c r="A135" s="40"/>
      <c r="B135" s="40"/>
      <c r="C135" s="40"/>
      <c r="D135" s="40"/>
      <c r="E135" s="40"/>
      <c r="F135" s="40"/>
      <c r="G135" s="40"/>
      <c r="H135" s="40"/>
      <c r="I135" s="40"/>
      <c r="J135" s="40"/>
      <c r="K135" s="40"/>
      <c r="L135" s="40"/>
      <c r="M135" s="40"/>
      <c r="N135" s="40"/>
      <c r="O135" s="40"/>
      <c r="P135" s="40"/>
      <c r="Q135" s="40"/>
      <c r="R135" s="40"/>
      <c r="S135" s="40"/>
      <c r="T135" s="40"/>
      <c r="U135" s="40"/>
      <c r="V135" s="40"/>
      <c r="W135" s="40"/>
      <c r="X135" s="40"/>
      <c r="Y135" s="40"/>
      <c r="Z135" s="40"/>
      <c r="AA135" s="40"/>
      <c r="AB135" s="40"/>
      <c r="AC135" s="40"/>
      <c r="AD135" s="40"/>
      <c r="AE135" s="40"/>
      <c r="AF135" s="40"/>
      <c r="AG135" s="40"/>
      <c r="AH135" s="40"/>
      <c r="AI135" s="40"/>
      <c r="AJ135" s="40"/>
      <c r="AK135" s="40"/>
      <c r="AL135" s="40"/>
      <c r="AM135" s="40"/>
      <c r="AN135" s="40"/>
      <c r="AO135" s="40"/>
      <c r="AP135" s="40"/>
      <c r="AQ135" s="40"/>
      <c r="AR135" s="40"/>
      <c r="AS135" s="40"/>
      <c r="AT135" s="40"/>
      <c r="AU135" s="40"/>
      <c r="AV135" s="40"/>
      <c r="AW135" s="40"/>
      <c r="AX135" s="40"/>
      <c r="AY135" s="40"/>
      <c r="AZ135" s="40"/>
      <c r="BA135" s="40"/>
      <c r="BB135" s="40"/>
      <c r="BC135" s="40"/>
      <c r="BD135" s="40"/>
      <c r="BE135" s="40"/>
      <c r="BF135" s="40"/>
      <c r="BG135" s="40"/>
      <c r="BH135" s="40"/>
      <c r="BI135" s="40"/>
      <c r="BJ135" s="40"/>
      <c r="BK135" s="40"/>
      <c r="BL135" s="40"/>
      <c r="BM135" s="40"/>
      <c r="BN135" s="40"/>
      <c r="BO135" s="40"/>
      <c r="BP135" s="40"/>
      <c r="BQ135" s="40"/>
      <c r="BR135" s="40"/>
      <c r="BS135" s="40"/>
      <c r="BT135" s="40"/>
      <c r="BU135" s="40"/>
      <c r="BV135" s="40"/>
      <c r="BW135" s="40"/>
      <c r="BX135" s="40"/>
      <c r="BY135" s="40"/>
      <c r="BZ135" s="40"/>
      <c r="CA135" s="40"/>
      <c r="CB135" s="40"/>
      <c r="CC135" s="40"/>
      <c r="CD135" s="40"/>
      <c r="CE135" s="40"/>
      <c r="CF135" s="40"/>
      <c r="CG135" s="40"/>
      <c r="CH135" s="40"/>
      <c r="CI135" s="40"/>
      <c r="CJ135" s="40"/>
      <c r="CK135" s="40"/>
      <c r="CL135" s="40"/>
      <c r="CM135" s="40"/>
      <c r="CN135" s="40"/>
      <c r="CO135" s="40"/>
      <c r="CP135" s="40"/>
      <c r="CQ135" s="40"/>
      <c r="CR135" s="40"/>
      <c r="CS135" s="40"/>
      <c r="CT135" s="40"/>
      <c r="CU135" s="40"/>
      <c r="CV135" s="40"/>
    </row>
    <row r="136" spans="1:100" x14ac:dyDescent="0.35">
      <c r="A136" s="40"/>
      <c r="B136" s="40"/>
      <c r="C136" s="40"/>
      <c r="D136" s="40"/>
      <c r="E136" s="40"/>
      <c r="F136" s="40"/>
      <c r="G136" s="40"/>
      <c r="H136" s="40"/>
      <c r="I136" s="40"/>
      <c r="J136" s="40"/>
      <c r="K136" s="40"/>
      <c r="L136" s="40"/>
      <c r="M136" s="40"/>
      <c r="N136" s="40"/>
      <c r="O136" s="40"/>
      <c r="P136" s="40"/>
      <c r="Q136" s="40"/>
      <c r="R136" s="40"/>
      <c r="S136" s="40"/>
      <c r="T136" s="40"/>
      <c r="U136" s="40"/>
      <c r="V136" s="40"/>
      <c r="W136" s="40"/>
      <c r="X136" s="40"/>
      <c r="Y136" s="40"/>
      <c r="Z136" s="40"/>
      <c r="AA136" s="40"/>
      <c r="AB136" s="40"/>
      <c r="AC136" s="40"/>
      <c r="AD136" s="40"/>
      <c r="AE136" s="40"/>
      <c r="AF136" s="40"/>
      <c r="AG136" s="40"/>
      <c r="AH136" s="40"/>
      <c r="AI136" s="40"/>
      <c r="AJ136" s="40"/>
      <c r="AK136" s="40"/>
      <c r="AL136" s="40"/>
      <c r="AM136" s="40"/>
      <c r="AN136" s="40"/>
      <c r="AO136" s="40"/>
      <c r="AP136" s="40"/>
      <c r="AQ136" s="40"/>
      <c r="AR136" s="40"/>
      <c r="AS136" s="40"/>
      <c r="AT136" s="40"/>
      <c r="AU136" s="40"/>
      <c r="AV136" s="40"/>
      <c r="AW136" s="40"/>
      <c r="AX136" s="40"/>
      <c r="AY136" s="40"/>
      <c r="AZ136" s="40"/>
      <c r="BA136" s="40"/>
      <c r="BB136" s="40"/>
      <c r="BC136" s="40"/>
      <c r="BD136" s="40"/>
      <c r="BE136" s="40"/>
      <c r="BF136" s="40"/>
      <c r="BG136" s="40"/>
      <c r="BH136" s="40"/>
      <c r="BI136" s="40"/>
      <c r="BJ136" s="40"/>
      <c r="BK136" s="40"/>
      <c r="BL136" s="40"/>
      <c r="BM136" s="40"/>
      <c r="BN136" s="40"/>
      <c r="BO136" s="40"/>
      <c r="BP136" s="40"/>
      <c r="BQ136" s="40"/>
      <c r="BR136" s="40"/>
      <c r="BS136" s="40"/>
      <c r="BT136" s="40"/>
      <c r="BU136" s="40"/>
      <c r="BV136" s="40"/>
      <c r="BW136" s="40"/>
      <c r="BX136" s="40"/>
      <c r="BY136" s="40"/>
      <c r="BZ136" s="40"/>
      <c r="CA136" s="40"/>
      <c r="CB136" s="40"/>
      <c r="CC136" s="40"/>
      <c r="CD136" s="40"/>
      <c r="CE136" s="40"/>
      <c r="CF136" s="40"/>
      <c r="CG136" s="40"/>
      <c r="CH136" s="40"/>
      <c r="CI136" s="40"/>
      <c r="CJ136" s="40"/>
      <c r="CK136" s="40"/>
      <c r="CL136" s="40"/>
      <c r="CM136" s="40"/>
      <c r="CN136" s="40"/>
      <c r="CO136" s="40"/>
      <c r="CP136" s="40"/>
      <c r="CQ136" s="40"/>
      <c r="CR136" s="40"/>
      <c r="CS136" s="40"/>
      <c r="CT136" s="40"/>
      <c r="CU136" s="40"/>
      <c r="CV136" s="40"/>
    </row>
    <row r="137" spans="1:100" x14ac:dyDescent="0.35">
      <c r="A137" s="40"/>
      <c r="B137" s="40"/>
      <c r="C137" s="40"/>
      <c r="D137" s="40"/>
      <c r="E137" s="40"/>
      <c r="F137" s="40"/>
      <c r="G137" s="40"/>
      <c r="H137" s="40"/>
      <c r="I137" s="40"/>
      <c r="J137" s="40"/>
      <c r="K137" s="40"/>
      <c r="L137" s="40"/>
      <c r="M137" s="40"/>
      <c r="N137" s="40"/>
      <c r="O137" s="40"/>
      <c r="P137" s="40"/>
      <c r="Q137" s="40"/>
      <c r="R137" s="40"/>
      <c r="S137" s="40"/>
      <c r="T137" s="40"/>
      <c r="U137" s="40"/>
      <c r="V137" s="40"/>
      <c r="W137" s="40"/>
      <c r="X137" s="40"/>
      <c r="Y137" s="40"/>
      <c r="Z137" s="40"/>
      <c r="AA137" s="40"/>
      <c r="AB137" s="40"/>
      <c r="AC137" s="40"/>
      <c r="AD137" s="40"/>
      <c r="AE137" s="40"/>
      <c r="AF137" s="40"/>
      <c r="AG137" s="40"/>
      <c r="AH137" s="40"/>
      <c r="AI137" s="40"/>
      <c r="AJ137" s="40"/>
      <c r="AK137" s="40"/>
      <c r="AL137" s="40"/>
      <c r="AM137" s="40"/>
      <c r="AN137" s="40"/>
      <c r="AO137" s="40"/>
      <c r="AP137" s="40"/>
      <c r="AQ137" s="40"/>
      <c r="AR137" s="40"/>
      <c r="AS137" s="40"/>
      <c r="AT137" s="40"/>
      <c r="AU137" s="40"/>
      <c r="AV137" s="40"/>
      <c r="AW137" s="40"/>
      <c r="AX137" s="40"/>
      <c r="AY137" s="40"/>
      <c r="AZ137" s="40"/>
      <c r="BA137" s="40"/>
      <c r="BB137" s="40"/>
      <c r="BC137" s="40"/>
      <c r="BD137" s="40"/>
      <c r="BE137" s="40"/>
      <c r="BF137" s="40"/>
      <c r="BG137" s="40"/>
      <c r="BH137" s="40"/>
      <c r="BI137" s="40"/>
      <c r="BJ137" s="40"/>
      <c r="BK137" s="40"/>
      <c r="BL137" s="40"/>
      <c r="BM137" s="40"/>
      <c r="BN137" s="40"/>
      <c r="BO137" s="40"/>
      <c r="BP137" s="40"/>
      <c r="BQ137" s="40"/>
      <c r="BR137" s="40"/>
      <c r="BS137" s="40"/>
      <c r="BT137" s="40"/>
      <c r="BU137" s="40"/>
      <c r="BV137" s="40"/>
      <c r="BW137" s="40"/>
      <c r="BX137" s="40"/>
      <c r="BY137" s="40"/>
      <c r="BZ137" s="40"/>
      <c r="CA137" s="40"/>
      <c r="CB137" s="40"/>
      <c r="CC137" s="40"/>
      <c r="CD137" s="40"/>
      <c r="CE137" s="40"/>
      <c r="CF137" s="40"/>
      <c r="CG137" s="40"/>
      <c r="CH137" s="40"/>
      <c r="CI137" s="40"/>
      <c r="CJ137" s="40"/>
      <c r="CK137" s="40"/>
      <c r="CL137" s="40"/>
      <c r="CM137" s="40"/>
      <c r="CN137" s="40"/>
      <c r="CO137" s="40"/>
      <c r="CP137" s="40"/>
      <c r="CQ137" s="40"/>
      <c r="CR137" s="40"/>
      <c r="CS137" s="40"/>
      <c r="CT137" s="40"/>
      <c r="CU137" s="40"/>
      <c r="CV137" s="40"/>
    </row>
    <row r="138" spans="1:100" x14ac:dyDescent="0.35">
      <c r="A138" s="40"/>
      <c r="B138" s="40"/>
      <c r="C138" s="40"/>
      <c r="D138" s="40"/>
      <c r="E138" s="40"/>
      <c r="F138" s="40"/>
      <c r="G138" s="40"/>
      <c r="H138" s="40"/>
      <c r="I138" s="40"/>
      <c r="J138" s="40"/>
      <c r="K138" s="40"/>
      <c r="L138" s="40"/>
      <c r="M138" s="40"/>
      <c r="N138" s="40"/>
      <c r="O138" s="40"/>
      <c r="P138" s="40"/>
      <c r="Q138" s="40"/>
      <c r="R138" s="40"/>
      <c r="S138" s="40"/>
      <c r="T138" s="40"/>
      <c r="U138" s="40"/>
      <c r="V138" s="40"/>
      <c r="W138" s="40"/>
      <c r="X138" s="40"/>
      <c r="Y138" s="40"/>
      <c r="Z138" s="40"/>
      <c r="AA138" s="40"/>
      <c r="AB138" s="40"/>
      <c r="AC138" s="40"/>
      <c r="AD138" s="40"/>
      <c r="AE138" s="40"/>
      <c r="AF138" s="40"/>
      <c r="AG138" s="40"/>
      <c r="AH138" s="40"/>
      <c r="AI138" s="40"/>
      <c r="AJ138" s="40"/>
      <c r="AK138" s="40"/>
      <c r="AL138" s="40"/>
      <c r="AM138" s="40"/>
      <c r="AN138" s="40"/>
      <c r="AO138" s="40"/>
      <c r="AP138" s="40"/>
      <c r="AQ138" s="40"/>
      <c r="AR138" s="40"/>
      <c r="AS138" s="40"/>
      <c r="AT138" s="40"/>
      <c r="AU138" s="40"/>
      <c r="AV138" s="40"/>
      <c r="AW138" s="40"/>
      <c r="AX138" s="40"/>
      <c r="AY138" s="40"/>
      <c r="AZ138" s="40"/>
      <c r="BA138" s="40"/>
      <c r="BB138" s="40"/>
      <c r="BC138" s="40"/>
      <c r="BD138" s="40"/>
      <c r="BE138" s="40"/>
      <c r="BF138" s="40"/>
      <c r="BG138" s="40"/>
      <c r="BH138" s="40"/>
      <c r="BI138" s="40"/>
      <c r="BJ138" s="40"/>
      <c r="BK138" s="40"/>
      <c r="BL138" s="40"/>
      <c r="BM138" s="40"/>
      <c r="BN138" s="40"/>
      <c r="BO138" s="40"/>
      <c r="BP138" s="40"/>
      <c r="BQ138" s="40"/>
      <c r="BR138" s="40"/>
      <c r="BS138" s="40"/>
      <c r="BT138" s="40"/>
      <c r="BU138" s="40"/>
      <c r="BV138" s="40"/>
      <c r="BW138" s="40"/>
      <c r="BX138" s="40"/>
      <c r="BY138" s="40"/>
      <c r="BZ138" s="40"/>
      <c r="CA138" s="40"/>
      <c r="CB138" s="40"/>
      <c r="CC138" s="40"/>
      <c r="CD138" s="40"/>
      <c r="CE138" s="40"/>
      <c r="CF138" s="40"/>
      <c r="CG138" s="40"/>
      <c r="CH138" s="40"/>
      <c r="CI138" s="40"/>
      <c r="CJ138" s="40"/>
      <c r="CK138" s="40"/>
      <c r="CL138" s="40"/>
      <c r="CM138" s="40"/>
      <c r="CN138" s="40"/>
      <c r="CO138" s="40"/>
      <c r="CP138" s="40"/>
      <c r="CQ138" s="40"/>
      <c r="CR138" s="40"/>
      <c r="CS138" s="40"/>
      <c r="CT138" s="40"/>
      <c r="CU138" s="40"/>
      <c r="CV138" s="40"/>
    </row>
    <row r="139" spans="1:100" x14ac:dyDescent="0.35">
      <c r="A139" s="40"/>
      <c r="B139" s="40"/>
      <c r="C139" s="40"/>
      <c r="D139" s="40"/>
      <c r="E139" s="40"/>
      <c r="F139" s="40"/>
      <c r="G139" s="40"/>
      <c r="H139" s="40"/>
      <c r="I139" s="40"/>
      <c r="J139" s="40"/>
      <c r="K139" s="40"/>
      <c r="L139" s="40"/>
      <c r="M139" s="40"/>
      <c r="N139" s="40"/>
      <c r="O139" s="40"/>
      <c r="P139" s="40"/>
      <c r="Q139" s="40"/>
      <c r="R139" s="40"/>
      <c r="S139" s="40"/>
      <c r="T139" s="40"/>
      <c r="U139" s="40"/>
      <c r="V139" s="40"/>
      <c r="W139" s="40"/>
      <c r="X139" s="40"/>
      <c r="Y139" s="40"/>
      <c r="Z139" s="40"/>
      <c r="AA139" s="40"/>
      <c r="AB139" s="40"/>
      <c r="AC139" s="40"/>
      <c r="AD139" s="40"/>
      <c r="AE139" s="40"/>
      <c r="AF139" s="40"/>
      <c r="AG139" s="40"/>
      <c r="AH139" s="40"/>
      <c r="AI139" s="40"/>
      <c r="AJ139" s="40"/>
      <c r="AK139" s="40"/>
      <c r="AL139" s="40"/>
      <c r="AM139" s="40"/>
      <c r="AN139" s="40"/>
      <c r="AO139" s="40"/>
      <c r="AP139" s="40"/>
      <c r="AQ139" s="40"/>
      <c r="AR139" s="40"/>
      <c r="AS139" s="40"/>
      <c r="AT139" s="40"/>
      <c r="AU139" s="40"/>
      <c r="AV139" s="40"/>
      <c r="AW139" s="40"/>
      <c r="AX139" s="40"/>
      <c r="AY139" s="40"/>
      <c r="AZ139" s="40"/>
      <c r="BA139" s="40"/>
      <c r="BB139" s="40"/>
      <c r="BC139" s="40"/>
      <c r="BD139" s="40"/>
      <c r="BE139" s="40"/>
      <c r="BF139" s="40"/>
      <c r="BG139" s="40"/>
      <c r="BH139" s="40"/>
      <c r="BI139" s="40"/>
      <c r="BJ139" s="40"/>
      <c r="BK139" s="40"/>
      <c r="BL139" s="40"/>
      <c r="BM139" s="40"/>
      <c r="BN139" s="40"/>
      <c r="BO139" s="40"/>
      <c r="BP139" s="40"/>
      <c r="BQ139" s="40"/>
      <c r="BR139" s="40"/>
      <c r="BS139" s="40"/>
      <c r="BT139" s="40"/>
      <c r="BU139" s="40"/>
      <c r="BV139" s="40"/>
      <c r="BW139" s="40"/>
      <c r="BX139" s="40"/>
      <c r="BY139" s="40"/>
      <c r="BZ139" s="40"/>
      <c r="CA139" s="40"/>
      <c r="CB139" s="40"/>
      <c r="CC139" s="40"/>
      <c r="CD139" s="40"/>
      <c r="CE139" s="40"/>
    </row>
    <row r="140" spans="1:100" x14ac:dyDescent="0.35">
      <c r="A140" s="40"/>
      <c r="B140" s="40"/>
      <c r="C140" s="40"/>
      <c r="D140" s="40"/>
      <c r="E140" s="40"/>
      <c r="F140" s="40"/>
      <c r="G140" s="40"/>
      <c r="H140" s="40"/>
      <c r="I140" s="40"/>
      <c r="J140" s="40"/>
      <c r="K140" s="40"/>
      <c r="L140" s="40"/>
      <c r="M140" s="40"/>
      <c r="N140" s="40"/>
      <c r="O140" s="40"/>
      <c r="P140" s="40"/>
      <c r="Q140" s="40"/>
      <c r="R140" s="40"/>
      <c r="S140" s="40"/>
      <c r="T140" s="40"/>
      <c r="U140" s="40"/>
      <c r="V140" s="40"/>
      <c r="W140" s="40"/>
      <c r="X140" s="40"/>
      <c r="Y140" s="40"/>
      <c r="Z140" s="40"/>
      <c r="AA140" s="40"/>
      <c r="AB140" s="40"/>
      <c r="AC140" s="40"/>
      <c r="AD140" s="40"/>
      <c r="AE140" s="40"/>
      <c r="AF140" s="40"/>
      <c r="AG140" s="40"/>
      <c r="AH140" s="40"/>
      <c r="AI140" s="40"/>
      <c r="AJ140" s="40"/>
      <c r="AK140" s="40"/>
      <c r="AL140" s="40"/>
      <c r="AM140" s="40"/>
      <c r="AN140" s="40"/>
      <c r="AO140" s="40"/>
      <c r="AP140" s="40"/>
      <c r="AQ140" s="40"/>
      <c r="AR140" s="40"/>
      <c r="AS140" s="40"/>
      <c r="AT140" s="40"/>
      <c r="AU140" s="40"/>
      <c r="AV140" s="40"/>
      <c r="AW140" s="40"/>
      <c r="AX140" s="40"/>
      <c r="AY140" s="40"/>
      <c r="AZ140" s="40"/>
      <c r="BA140" s="40"/>
      <c r="BB140" s="40"/>
      <c r="BC140" s="40"/>
      <c r="BD140" s="40"/>
      <c r="BE140" s="40"/>
      <c r="BF140" s="40"/>
      <c r="BG140" s="40"/>
      <c r="BH140" s="40"/>
      <c r="BI140" s="40"/>
      <c r="BJ140" s="40"/>
      <c r="BK140" s="40"/>
      <c r="BL140" s="40"/>
      <c r="BM140" s="40"/>
      <c r="BN140" s="40"/>
      <c r="BO140" s="40"/>
      <c r="BP140" s="40"/>
      <c r="BQ140" s="40"/>
      <c r="BR140" s="40"/>
      <c r="BS140" s="40"/>
      <c r="BT140" s="40"/>
      <c r="BU140" s="40"/>
      <c r="BV140" s="40"/>
      <c r="BW140" s="40"/>
      <c r="BX140" s="40"/>
      <c r="BY140" s="40"/>
      <c r="BZ140" s="40"/>
      <c r="CA140" s="40"/>
      <c r="CB140" s="40"/>
      <c r="CC140" s="40"/>
      <c r="CD140" s="40"/>
      <c r="CE140" s="40"/>
    </row>
    <row r="141" spans="1:100" x14ac:dyDescent="0.35">
      <c r="A141" s="40"/>
      <c r="B141" s="40"/>
      <c r="C141" s="40"/>
      <c r="D141" s="40"/>
      <c r="E141" s="40"/>
      <c r="F141" s="40"/>
      <c r="G141" s="40"/>
      <c r="H141" s="40"/>
      <c r="I141" s="40"/>
      <c r="J141" s="40"/>
      <c r="K141" s="40"/>
      <c r="L141" s="40"/>
      <c r="M141" s="40"/>
      <c r="N141" s="40"/>
      <c r="O141" s="40"/>
      <c r="P141" s="40"/>
      <c r="Q141" s="40"/>
      <c r="R141" s="40"/>
      <c r="S141" s="40"/>
      <c r="T141" s="40"/>
      <c r="U141" s="40"/>
      <c r="V141" s="40"/>
      <c r="W141" s="40"/>
      <c r="X141" s="40"/>
      <c r="Y141" s="40"/>
      <c r="Z141" s="40"/>
      <c r="AA141" s="40"/>
      <c r="AB141" s="40"/>
      <c r="AC141" s="40"/>
      <c r="AD141" s="40"/>
      <c r="AE141" s="40"/>
      <c r="AF141" s="40"/>
      <c r="AG141" s="40"/>
      <c r="AH141" s="40"/>
      <c r="AI141" s="40"/>
      <c r="AJ141" s="40"/>
      <c r="AK141" s="40"/>
      <c r="AL141" s="40"/>
      <c r="AM141" s="40"/>
      <c r="AN141" s="40"/>
      <c r="AO141" s="40"/>
      <c r="AP141" s="40"/>
      <c r="AQ141" s="40"/>
      <c r="AR141" s="40"/>
      <c r="AS141" s="40"/>
      <c r="AT141" s="40"/>
      <c r="AU141" s="40"/>
      <c r="AV141" s="40"/>
      <c r="AW141" s="40"/>
      <c r="AX141" s="40"/>
      <c r="AY141" s="40"/>
      <c r="AZ141" s="40"/>
      <c r="BA141" s="40"/>
      <c r="BB141" s="40"/>
      <c r="BC141" s="40"/>
      <c r="BD141" s="40"/>
      <c r="BE141" s="40"/>
      <c r="BF141" s="40"/>
      <c r="BG141" s="40"/>
      <c r="BH141" s="40"/>
      <c r="BI141" s="40"/>
      <c r="BJ141" s="40"/>
      <c r="BK141" s="40"/>
      <c r="BL141" s="40"/>
      <c r="BM141" s="40"/>
      <c r="BN141" s="40"/>
      <c r="BO141" s="40"/>
      <c r="BP141" s="40"/>
      <c r="BQ141" s="40"/>
      <c r="BR141" s="40"/>
      <c r="BS141" s="40"/>
      <c r="BT141" s="40"/>
      <c r="BU141" s="40"/>
      <c r="BV141" s="40"/>
      <c r="BW141" s="40"/>
      <c r="BX141" s="40"/>
      <c r="BY141" s="40"/>
      <c r="BZ141" s="40"/>
      <c r="CA141" s="40"/>
      <c r="CB141" s="40"/>
      <c r="CC141" s="40"/>
      <c r="CD141" s="40"/>
      <c r="CE141" s="40"/>
    </row>
    <row r="142" spans="1:100" x14ac:dyDescent="0.35">
      <c r="A142" s="40"/>
      <c r="B142" s="40"/>
      <c r="C142" s="40"/>
      <c r="D142" s="40"/>
      <c r="E142" s="40"/>
      <c r="F142" s="40"/>
      <c r="G142" s="40"/>
      <c r="H142" s="40"/>
      <c r="I142" s="40"/>
      <c r="J142" s="40"/>
      <c r="K142" s="40"/>
      <c r="L142" s="40"/>
      <c r="M142" s="40"/>
      <c r="N142" s="40"/>
      <c r="O142" s="40"/>
      <c r="P142" s="40"/>
      <c r="Q142" s="40"/>
      <c r="R142" s="40"/>
      <c r="S142" s="40"/>
      <c r="T142" s="40"/>
      <c r="U142" s="40"/>
      <c r="V142" s="40"/>
      <c r="W142" s="40"/>
      <c r="X142" s="40"/>
      <c r="Y142" s="40"/>
      <c r="Z142" s="40"/>
      <c r="AA142" s="40"/>
      <c r="AB142" s="40"/>
      <c r="AC142" s="40"/>
      <c r="AD142" s="40"/>
      <c r="AE142" s="40"/>
      <c r="AF142" s="40"/>
      <c r="AG142" s="40"/>
      <c r="AH142" s="40"/>
      <c r="AI142" s="40"/>
      <c r="AJ142" s="40"/>
      <c r="AK142" s="40"/>
      <c r="AL142" s="40"/>
      <c r="AM142" s="40"/>
      <c r="AN142" s="40"/>
      <c r="AO142" s="40"/>
      <c r="AP142" s="40"/>
      <c r="AQ142" s="40"/>
      <c r="AR142" s="40"/>
      <c r="AS142" s="40"/>
      <c r="AT142" s="40"/>
      <c r="AU142" s="40"/>
      <c r="AV142" s="40"/>
      <c r="AW142" s="40"/>
      <c r="AX142" s="40"/>
      <c r="AY142" s="40"/>
      <c r="AZ142" s="40"/>
      <c r="BA142" s="40"/>
      <c r="BB142" s="40"/>
      <c r="BC142" s="40"/>
      <c r="BD142" s="40"/>
      <c r="BE142" s="40"/>
      <c r="BF142" s="40"/>
      <c r="BG142" s="40"/>
      <c r="BH142" s="40"/>
      <c r="BI142" s="40"/>
      <c r="BJ142" s="40"/>
      <c r="BK142" s="40"/>
      <c r="BL142" s="40"/>
      <c r="BM142" s="40"/>
      <c r="BN142" s="40"/>
      <c r="BO142" s="40"/>
      <c r="BP142" s="40"/>
      <c r="BQ142" s="40"/>
      <c r="BR142" s="40"/>
      <c r="BS142" s="40"/>
      <c r="BT142" s="40"/>
      <c r="BU142" s="40"/>
      <c r="BV142" s="40"/>
      <c r="BW142" s="40"/>
      <c r="BX142" s="40"/>
      <c r="BY142" s="40"/>
      <c r="BZ142" s="40"/>
      <c r="CA142" s="40"/>
      <c r="CB142" s="40"/>
      <c r="CC142" s="40"/>
      <c r="CD142" s="40"/>
      <c r="CE142" s="40"/>
    </row>
    <row r="143" spans="1:100" x14ac:dyDescent="0.35">
      <c r="A143" s="40"/>
      <c r="B143" s="40"/>
      <c r="C143" s="40"/>
      <c r="D143" s="40"/>
      <c r="E143" s="40"/>
      <c r="F143" s="40"/>
      <c r="G143" s="40"/>
      <c r="H143" s="40"/>
      <c r="I143" s="40"/>
      <c r="J143" s="40"/>
      <c r="K143" s="40"/>
      <c r="L143" s="40"/>
      <c r="M143" s="40"/>
      <c r="N143" s="40"/>
      <c r="O143" s="40"/>
      <c r="P143" s="40"/>
      <c r="Q143" s="40"/>
      <c r="R143" s="40"/>
      <c r="S143" s="40"/>
      <c r="T143" s="40"/>
      <c r="U143" s="40"/>
      <c r="V143" s="40"/>
      <c r="W143" s="40"/>
      <c r="X143" s="40"/>
      <c r="Y143" s="40"/>
      <c r="Z143" s="40"/>
      <c r="AA143" s="40"/>
      <c r="AB143" s="40"/>
      <c r="AC143" s="40"/>
      <c r="AD143" s="40"/>
      <c r="AE143" s="40"/>
      <c r="AF143" s="40"/>
      <c r="AG143" s="40"/>
      <c r="AH143" s="40"/>
      <c r="AI143" s="40"/>
      <c r="AJ143" s="40"/>
      <c r="AK143" s="40"/>
      <c r="AL143" s="40"/>
      <c r="AM143" s="40"/>
      <c r="AN143" s="40"/>
      <c r="AO143" s="40"/>
      <c r="AP143" s="40"/>
      <c r="AQ143" s="40"/>
      <c r="AR143" s="40"/>
      <c r="AS143" s="40"/>
      <c r="AT143" s="40"/>
      <c r="AU143" s="40"/>
      <c r="AV143" s="40"/>
      <c r="AW143" s="40"/>
      <c r="AX143" s="40"/>
      <c r="AY143" s="40"/>
      <c r="AZ143" s="40"/>
      <c r="BA143" s="40"/>
      <c r="BB143" s="40"/>
      <c r="BC143" s="40"/>
      <c r="BD143" s="40"/>
      <c r="BE143" s="40"/>
      <c r="BF143" s="40"/>
      <c r="BG143" s="40"/>
      <c r="BH143" s="40"/>
      <c r="BI143" s="40"/>
      <c r="BJ143" s="40"/>
      <c r="BK143" s="40"/>
      <c r="BL143" s="40"/>
      <c r="BM143" s="40"/>
      <c r="BN143" s="40"/>
      <c r="BO143" s="40"/>
      <c r="BP143" s="40"/>
      <c r="BQ143" s="40"/>
      <c r="BR143" s="40"/>
      <c r="BS143" s="40"/>
      <c r="BT143" s="40"/>
      <c r="BU143" s="40"/>
      <c r="BV143" s="40"/>
      <c r="BW143" s="40"/>
      <c r="BX143" s="40"/>
      <c r="BY143" s="40"/>
      <c r="BZ143" s="40"/>
      <c r="CA143" s="40"/>
      <c r="CB143" s="40"/>
      <c r="CC143" s="40"/>
      <c r="CD143" s="40"/>
      <c r="CE143" s="40"/>
    </row>
    <row r="144" spans="1:100" x14ac:dyDescent="0.35">
      <c r="A144" s="40"/>
      <c r="B144" s="40"/>
      <c r="C144" s="40"/>
      <c r="D144" s="40"/>
      <c r="E144" s="40"/>
      <c r="F144" s="40"/>
      <c r="G144" s="40"/>
      <c r="H144" s="40"/>
      <c r="I144" s="40"/>
      <c r="J144" s="40"/>
      <c r="K144" s="40"/>
      <c r="L144" s="40"/>
      <c r="M144" s="40"/>
      <c r="N144" s="40"/>
      <c r="O144" s="40"/>
      <c r="P144" s="40"/>
      <c r="Q144" s="40"/>
      <c r="R144" s="40"/>
      <c r="S144" s="40"/>
      <c r="T144" s="40"/>
      <c r="U144" s="40"/>
      <c r="V144" s="40"/>
      <c r="W144" s="40"/>
      <c r="X144" s="40"/>
      <c r="Y144" s="40"/>
      <c r="Z144" s="40"/>
      <c r="AA144" s="40"/>
      <c r="AB144" s="40"/>
      <c r="AC144" s="40"/>
      <c r="AD144" s="40"/>
      <c r="AE144" s="40"/>
      <c r="AF144" s="40"/>
      <c r="AG144" s="40"/>
      <c r="AH144" s="40"/>
      <c r="AI144" s="40"/>
      <c r="AJ144" s="40"/>
      <c r="AK144" s="40"/>
      <c r="AL144" s="40"/>
      <c r="AM144" s="40"/>
      <c r="AN144" s="40"/>
      <c r="AO144" s="40"/>
      <c r="AP144" s="40"/>
      <c r="AQ144" s="40"/>
      <c r="AR144" s="40"/>
      <c r="AS144" s="40"/>
      <c r="AT144" s="40"/>
      <c r="AU144" s="40"/>
      <c r="AV144" s="40"/>
      <c r="AW144" s="40"/>
      <c r="AX144" s="40"/>
      <c r="AY144" s="40"/>
      <c r="AZ144" s="40"/>
      <c r="BA144" s="40"/>
      <c r="BB144" s="40"/>
      <c r="BC144" s="40"/>
      <c r="BD144" s="40"/>
      <c r="BE144" s="40"/>
      <c r="BF144" s="40"/>
      <c r="BG144" s="40"/>
      <c r="BH144" s="40"/>
      <c r="BI144" s="40"/>
      <c r="BJ144" s="40"/>
      <c r="BK144" s="40"/>
      <c r="BL144" s="40"/>
      <c r="BM144" s="40"/>
      <c r="BN144" s="40"/>
      <c r="BO144" s="40"/>
      <c r="BP144" s="40"/>
      <c r="BQ144" s="40"/>
      <c r="BR144" s="40"/>
      <c r="BS144" s="40"/>
      <c r="BT144" s="40"/>
      <c r="BU144" s="40"/>
      <c r="BV144" s="40"/>
      <c r="BW144" s="40"/>
      <c r="BX144" s="40"/>
      <c r="BY144" s="40"/>
      <c r="BZ144" s="40"/>
      <c r="CA144" s="40"/>
      <c r="CB144" s="40"/>
      <c r="CC144" s="40"/>
      <c r="CD144" s="40"/>
      <c r="CE144" s="40"/>
    </row>
    <row r="145" spans="1:83" x14ac:dyDescent="0.35">
      <c r="A145" s="40"/>
      <c r="B145" s="40"/>
      <c r="C145" s="40"/>
      <c r="D145" s="40"/>
      <c r="E145" s="40"/>
      <c r="F145" s="40"/>
      <c r="G145" s="40"/>
      <c r="H145" s="40"/>
      <c r="I145" s="40"/>
      <c r="J145" s="40"/>
      <c r="K145" s="40"/>
      <c r="L145" s="40"/>
      <c r="M145" s="40"/>
      <c r="N145" s="40"/>
      <c r="O145" s="40"/>
      <c r="P145" s="40"/>
      <c r="Q145" s="40"/>
      <c r="R145" s="40"/>
      <c r="S145" s="40"/>
      <c r="T145" s="40"/>
      <c r="U145" s="40"/>
      <c r="V145" s="40"/>
      <c r="W145" s="40"/>
      <c r="X145" s="40"/>
      <c r="Y145" s="40"/>
      <c r="Z145" s="40"/>
      <c r="AA145" s="40"/>
      <c r="AB145" s="40"/>
      <c r="AC145" s="40"/>
      <c r="AD145" s="40"/>
      <c r="AE145" s="40"/>
      <c r="AF145" s="40"/>
      <c r="AG145" s="40"/>
      <c r="AH145" s="40"/>
      <c r="AI145" s="40"/>
      <c r="AJ145" s="40"/>
      <c r="AK145" s="40"/>
      <c r="AL145" s="40"/>
      <c r="AM145" s="40"/>
      <c r="AN145" s="40"/>
      <c r="AO145" s="40"/>
      <c r="AP145" s="40"/>
      <c r="AQ145" s="40"/>
      <c r="AR145" s="40"/>
      <c r="AS145" s="40"/>
      <c r="AT145" s="40"/>
      <c r="AU145" s="40"/>
      <c r="AV145" s="40"/>
      <c r="AW145" s="40"/>
      <c r="AX145" s="40"/>
      <c r="AY145" s="40"/>
      <c r="AZ145" s="40"/>
      <c r="BA145" s="40"/>
      <c r="BB145" s="40"/>
      <c r="BC145" s="40"/>
      <c r="BD145" s="40"/>
      <c r="BE145" s="40"/>
      <c r="BF145" s="40"/>
      <c r="BG145" s="40"/>
      <c r="BH145" s="40"/>
      <c r="BI145" s="40"/>
      <c r="BJ145" s="40"/>
      <c r="BK145" s="40"/>
      <c r="BL145" s="40"/>
      <c r="BM145" s="40"/>
      <c r="BN145" s="40"/>
      <c r="BO145" s="40"/>
      <c r="BP145" s="40"/>
      <c r="BQ145" s="40"/>
      <c r="BR145" s="40"/>
      <c r="BS145" s="40"/>
      <c r="BT145" s="40"/>
      <c r="BU145" s="40"/>
      <c r="BV145" s="40"/>
      <c r="BW145" s="40"/>
      <c r="BX145" s="40"/>
      <c r="BY145" s="40"/>
      <c r="BZ145" s="40"/>
      <c r="CA145" s="40"/>
      <c r="CB145" s="40"/>
      <c r="CC145" s="40"/>
      <c r="CD145" s="40"/>
      <c r="CE145" s="40"/>
    </row>
    <row r="146" spans="1:83" x14ac:dyDescent="0.35">
      <c r="A146" s="40"/>
      <c r="B146" s="40"/>
      <c r="C146" s="40"/>
      <c r="D146" s="40"/>
      <c r="E146" s="40"/>
      <c r="F146" s="40"/>
      <c r="G146" s="40"/>
      <c r="H146" s="40"/>
      <c r="I146" s="40"/>
      <c r="J146" s="40"/>
      <c r="K146" s="40"/>
      <c r="L146" s="40"/>
      <c r="M146" s="40"/>
      <c r="N146" s="40"/>
      <c r="O146" s="40"/>
      <c r="P146" s="40"/>
      <c r="Q146" s="40"/>
      <c r="R146" s="40"/>
      <c r="S146" s="40"/>
      <c r="T146" s="40"/>
      <c r="U146" s="40"/>
      <c r="V146" s="40"/>
      <c r="W146" s="40"/>
      <c r="X146" s="40"/>
      <c r="Y146" s="40"/>
      <c r="Z146" s="40"/>
      <c r="AA146" s="40"/>
      <c r="AB146" s="40"/>
      <c r="AC146" s="40"/>
      <c r="AD146" s="40"/>
      <c r="AE146" s="40"/>
      <c r="AF146" s="40"/>
      <c r="AG146" s="40"/>
      <c r="AH146" s="40"/>
      <c r="AI146" s="40"/>
      <c r="AJ146" s="40"/>
      <c r="AK146" s="40"/>
      <c r="AL146" s="40"/>
      <c r="AM146" s="40"/>
      <c r="AN146" s="40"/>
      <c r="AO146" s="40"/>
      <c r="AP146" s="40"/>
      <c r="AQ146" s="40"/>
      <c r="AR146" s="40"/>
      <c r="AS146" s="40"/>
      <c r="AT146" s="40"/>
      <c r="AU146" s="40"/>
      <c r="AV146" s="40"/>
      <c r="AW146" s="40"/>
      <c r="AX146" s="40"/>
      <c r="AY146" s="40"/>
      <c r="AZ146" s="40"/>
      <c r="BA146" s="40"/>
      <c r="BB146" s="40"/>
      <c r="BC146" s="40"/>
      <c r="BD146" s="40"/>
      <c r="BE146" s="40"/>
      <c r="BF146" s="40"/>
      <c r="BG146" s="40"/>
      <c r="BH146" s="40"/>
      <c r="BI146" s="40"/>
      <c r="BJ146" s="40"/>
      <c r="BK146" s="40"/>
      <c r="BL146" s="40"/>
      <c r="BM146" s="40"/>
      <c r="BN146" s="40"/>
      <c r="BO146" s="40"/>
      <c r="BP146" s="40"/>
      <c r="BQ146" s="40"/>
      <c r="BR146" s="40"/>
      <c r="BS146" s="40"/>
      <c r="BT146" s="40"/>
      <c r="BU146" s="40"/>
      <c r="BV146" s="40"/>
      <c r="BW146" s="40"/>
      <c r="BX146" s="40"/>
      <c r="BY146" s="40"/>
      <c r="BZ146" s="40"/>
      <c r="CA146" s="40"/>
      <c r="CB146" s="40"/>
      <c r="CC146" s="40"/>
      <c r="CD146" s="40"/>
      <c r="CE146" s="40"/>
    </row>
    <row r="147" spans="1:83" x14ac:dyDescent="0.35">
      <c r="A147" s="40"/>
      <c r="B147" s="40"/>
      <c r="C147" s="40"/>
      <c r="D147" s="40"/>
      <c r="E147" s="40"/>
      <c r="F147" s="40"/>
      <c r="G147" s="40"/>
      <c r="H147" s="40"/>
      <c r="I147" s="40"/>
      <c r="J147" s="40"/>
      <c r="K147" s="40"/>
      <c r="L147" s="40"/>
      <c r="M147" s="40"/>
      <c r="N147" s="40"/>
      <c r="O147" s="40"/>
      <c r="P147" s="40"/>
      <c r="Q147" s="40"/>
      <c r="R147" s="40"/>
      <c r="S147" s="40"/>
      <c r="T147" s="40"/>
      <c r="U147" s="40"/>
      <c r="V147" s="40"/>
      <c r="W147" s="40"/>
      <c r="X147" s="40"/>
      <c r="Y147" s="40"/>
      <c r="Z147" s="40"/>
      <c r="AA147" s="40"/>
      <c r="AB147" s="40"/>
      <c r="AC147" s="40"/>
      <c r="AD147" s="40"/>
      <c r="AE147" s="40"/>
      <c r="AF147" s="40"/>
      <c r="AG147" s="40"/>
      <c r="AH147" s="40"/>
      <c r="AI147" s="40"/>
      <c r="AJ147" s="40"/>
      <c r="AK147" s="40"/>
      <c r="AL147" s="40"/>
      <c r="AM147" s="40"/>
      <c r="AN147" s="40"/>
      <c r="AO147" s="40"/>
      <c r="AP147" s="40"/>
      <c r="AQ147" s="40"/>
      <c r="AR147" s="40"/>
      <c r="AS147" s="40"/>
      <c r="AT147" s="40"/>
      <c r="AU147" s="40"/>
      <c r="AV147" s="40"/>
      <c r="AW147" s="40"/>
      <c r="AX147" s="40"/>
      <c r="AY147" s="40"/>
      <c r="AZ147" s="40"/>
      <c r="BA147" s="40"/>
      <c r="BB147" s="40"/>
      <c r="BC147" s="40"/>
      <c r="BD147" s="40"/>
      <c r="BE147" s="40"/>
      <c r="BF147" s="40"/>
      <c r="BG147" s="40"/>
      <c r="BH147" s="40"/>
      <c r="BI147" s="40"/>
      <c r="BJ147" s="40"/>
      <c r="BK147" s="40"/>
      <c r="BL147" s="40"/>
      <c r="BM147" s="40"/>
      <c r="BN147" s="40"/>
      <c r="BO147" s="40"/>
      <c r="BP147" s="40"/>
      <c r="BQ147" s="40"/>
      <c r="BR147" s="40"/>
      <c r="BS147" s="40"/>
      <c r="BT147" s="40"/>
      <c r="BU147" s="40"/>
      <c r="BV147" s="40"/>
      <c r="BW147" s="40"/>
      <c r="BX147" s="40"/>
      <c r="BY147" s="40"/>
      <c r="BZ147" s="40"/>
      <c r="CA147" s="40"/>
      <c r="CB147" s="40"/>
      <c r="CC147" s="40"/>
      <c r="CD147" s="40"/>
      <c r="CE147" s="40"/>
    </row>
    <row r="148" spans="1:83" x14ac:dyDescent="0.35">
      <c r="A148" s="40"/>
      <c r="B148" s="40"/>
      <c r="C148" s="40"/>
      <c r="D148" s="40"/>
      <c r="E148" s="40"/>
      <c r="F148" s="40"/>
      <c r="G148" s="40"/>
      <c r="H148" s="40"/>
      <c r="I148" s="40"/>
      <c r="J148" s="40"/>
      <c r="K148" s="40"/>
      <c r="L148" s="40"/>
      <c r="M148" s="40"/>
      <c r="N148" s="40"/>
      <c r="O148" s="40"/>
      <c r="P148" s="40"/>
      <c r="Q148" s="40"/>
      <c r="R148" s="40"/>
      <c r="S148" s="40"/>
      <c r="T148" s="40"/>
      <c r="U148" s="40"/>
      <c r="V148" s="40"/>
      <c r="W148" s="40"/>
      <c r="X148" s="40"/>
      <c r="Y148" s="40"/>
      <c r="Z148" s="40"/>
      <c r="AA148" s="40"/>
      <c r="AB148" s="40"/>
      <c r="AC148" s="40"/>
      <c r="AD148" s="40"/>
      <c r="AE148" s="40"/>
      <c r="AF148" s="40"/>
      <c r="AG148" s="40"/>
      <c r="AH148" s="40"/>
      <c r="AI148" s="40"/>
      <c r="AJ148" s="40"/>
      <c r="AK148" s="40"/>
      <c r="AL148" s="40"/>
      <c r="AM148" s="40"/>
      <c r="AN148" s="40"/>
      <c r="AO148" s="40"/>
      <c r="AP148" s="40"/>
      <c r="AQ148" s="40"/>
      <c r="AR148" s="40"/>
      <c r="AS148" s="40"/>
      <c r="AT148" s="40"/>
      <c r="AU148" s="40"/>
      <c r="AV148" s="40"/>
      <c r="AW148" s="40"/>
      <c r="AX148" s="40"/>
      <c r="AY148" s="40"/>
      <c r="AZ148" s="40"/>
      <c r="BA148" s="40"/>
      <c r="BB148" s="40"/>
      <c r="BC148" s="40"/>
      <c r="BD148" s="40"/>
      <c r="BE148" s="40"/>
      <c r="BF148" s="40"/>
      <c r="BG148" s="40"/>
      <c r="BH148" s="40"/>
      <c r="BI148" s="40"/>
      <c r="BJ148" s="40"/>
      <c r="BK148" s="40"/>
      <c r="BL148" s="40"/>
      <c r="BM148" s="40"/>
      <c r="BN148" s="40"/>
      <c r="BO148" s="40"/>
      <c r="BP148" s="40"/>
      <c r="BQ148" s="40"/>
      <c r="BR148" s="40"/>
      <c r="BS148" s="40"/>
      <c r="BT148" s="40"/>
      <c r="BU148" s="40"/>
      <c r="BV148" s="40"/>
      <c r="BW148" s="40"/>
      <c r="BX148" s="40"/>
      <c r="BY148" s="40"/>
      <c r="BZ148" s="40"/>
      <c r="CA148" s="40"/>
      <c r="CB148" s="40"/>
      <c r="CC148" s="40"/>
      <c r="CD148" s="40"/>
      <c r="CE148" s="40"/>
    </row>
    <row r="149" spans="1:83" x14ac:dyDescent="0.35">
      <c r="A149" s="40"/>
      <c r="B149" s="40"/>
      <c r="C149" s="40"/>
      <c r="D149" s="40"/>
      <c r="E149" s="40"/>
      <c r="F149" s="40"/>
      <c r="G149" s="40"/>
      <c r="H149" s="40"/>
      <c r="I149" s="40"/>
      <c r="J149" s="40"/>
      <c r="K149" s="40"/>
      <c r="L149" s="40"/>
      <c r="M149" s="40"/>
      <c r="N149" s="40"/>
      <c r="O149" s="40"/>
      <c r="P149" s="40"/>
      <c r="Q149" s="40"/>
      <c r="R149" s="40"/>
      <c r="S149" s="40"/>
      <c r="T149" s="40"/>
      <c r="U149" s="40"/>
      <c r="V149" s="40"/>
      <c r="W149" s="40"/>
      <c r="X149" s="40"/>
      <c r="Y149" s="40"/>
      <c r="Z149" s="40"/>
      <c r="AA149" s="40"/>
      <c r="AB149" s="40"/>
      <c r="AC149" s="40"/>
      <c r="AD149" s="40"/>
      <c r="AE149" s="40"/>
      <c r="AF149" s="40"/>
      <c r="AG149" s="40"/>
      <c r="AH149" s="40"/>
      <c r="AI149" s="40"/>
      <c r="AJ149" s="40"/>
      <c r="AK149" s="40"/>
      <c r="AL149" s="40"/>
      <c r="AM149" s="40"/>
      <c r="AN149" s="40"/>
      <c r="AO149" s="40"/>
      <c r="AP149" s="40"/>
      <c r="AQ149" s="40"/>
      <c r="AR149" s="40"/>
      <c r="AS149" s="40"/>
      <c r="AT149" s="40"/>
      <c r="AU149" s="40"/>
      <c r="AV149" s="40"/>
      <c r="AW149" s="40"/>
      <c r="AX149" s="40"/>
      <c r="AY149" s="40"/>
      <c r="AZ149" s="40"/>
      <c r="BA149" s="40"/>
      <c r="BB149" s="40"/>
      <c r="BC149" s="40"/>
      <c r="BD149" s="40"/>
      <c r="BE149" s="40"/>
      <c r="BF149" s="40"/>
      <c r="BG149" s="40"/>
      <c r="BH149" s="40"/>
      <c r="BI149" s="40"/>
      <c r="BJ149" s="40"/>
      <c r="BK149" s="40"/>
      <c r="BL149" s="40"/>
      <c r="BM149" s="40"/>
      <c r="BN149" s="40"/>
      <c r="BO149" s="40"/>
      <c r="BP149" s="40"/>
      <c r="BQ149" s="40"/>
      <c r="BR149" s="40"/>
      <c r="BS149" s="40"/>
      <c r="BT149" s="40"/>
      <c r="BU149" s="40"/>
      <c r="BV149" s="40"/>
      <c r="BW149" s="40"/>
      <c r="BX149" s="40"/>
      <c r="BY149" s="40"/>
      <c r="BZ149" s="40"/>
      <c r="CA149" s="40"/>
      <c r="CB149" s="40"/>
      <c r="CC149" s="40"/>
      <c r="CD149" s="40"/>
      <c r="CE149" s="40"/>
    </row>
    <row r="150" spans="1:83" x14ac:dyDescent="0.35">
      <c r="A150" s="40"/>
      <c r="B150" s="40"/>
      <c r="C150" s="40"/>
      <c r="D150" s="40"/>
      <c r="E150" s="40"/>
      <c r="F150" s="40"/>
      <c r="G150" s="40"/>
      <c r="H150" s="40"/>
      <c r="I150" s="40"/>
      <c r="J150" s="40"/>
      <c r="K150" s="40"/>
      <c r="L150" s="40"/>
      <c r="M150" s="40"/>
      <c r="N150" s="40"/>
      <c r="O150" s="40"/>
      <c r="P150" s="40"/>
      <c r="Q150" s="40"/>
      <c r="R150" s="40"/>
      <c r="S150" s="40"/>
      <c r="T150" s="40"/>
      <c r="U150" s="40"/>
      <c r="V150" s="40"/>
      <c r="W150" s="40"/>
      <c r="X150" s="40"/>
      <c r="Y150" s="40"/>
      <c r="Z150" s="40"/>
      <c r="AA150" s="40"/>
      <c r="AB150" s="40"/>
      <c r="AC150" s="40"/>
      <c r="AD150" s="40"/>
      <c r="AE150" s="40"/>
      <c r="AF150" s="40"/>
      <c r="AG150" s="40"/>
      <c r="AH150" s="40"/>
      <c r="AI150" s="40"/>
      <c r="AJ150" s="40"/>
      <c r="AK150" s="40"/>
      <c r="AL150" s="40"/>
      <c r="AM150" s="40"/>
      <c r="AN150" s="40"/>
      <c r="AO150" s="40"/>
      <c r="AP150" s="40"/>
      <c r="AQ150" s="40"/>
      <c r="AR150" s="40"/>
      <c r="AS150" s="40"/>
      <c r="AT150" s="40"/>
      <c r="AU150" s="40"/>
      <c r="AV150" s="40"/>
      <c r="AW150" s="40"/>
      <c r="AX150" s="40"/>
      <c r="AY150" s="40"/>
      <c r="AZ150" s="40"/>
      <c r="BA150" s="40"/>
      <c r="BB150" s="40"/>
      <c r="BC150" s="40"/>
      <c r="BD150" s="40"/>
      <c r="BE150" s="40"/>
      <c r="BF150" s="40"/>
      <c r="BG150" s="40"/>
      <c r="BH150" s="40"/>
      <c r="BI150" s="40"/>
      <c r="BJ150" s="40"/>
      <c r="BK150" s="40"/>
      <c r="BL150" s="40"/>
      <c r="BM150" s="40"/>
      <c r="BN150" s="40"/>
      <c r="BO150" s="40"/>
      <c r="BP150" s="40"/>
      <c r="BQ150" s="40"/>
      <c r="BR150" s="40"/>
      <c r="BS150" s="40"/>
      <c r="BT150" s="40"/>
      <c r="BU150" s="40"/>
      <c r="BV150" s="40"/>
      <c r="BW150" s="40"/>
      <c r="BX150" s="40"/>
      <c r="BY150" s="40"/>
      <c r="BZ150" s="40"/>
      <c r="CA150" s="40"/>
      <c r="CB150" s="40"/>
      <c r="CC150" s="40"/>
      <c r="CD150" s="40"/>
      <c r="CE150" s="40"/>
    </row>
    <row r="151" spans="1:83" x14ac:dyDescent="0.35">
      <c r="A151" s="40"/>
      <c r="B151" s="40"/>
      <c r="C151" s="40"/>
      <c r="D151" s="40"/>
      <c r="E151" s="40"/>
      <c r="F151" s="40"/>
      <c r="G151" s="40"/>
      <c r="H151" s="40"/>
      <c r="I151" s="40"/>
      <c r="J151" s="40"/>
      <c r="K151" s="40"/>
      <c r="L151" s="40"/>
      <c r="M151" s="40"/>
      <c r="N151" s="40"/>
      <c r="O151" s="40"/>
      <c r="P151" s="40"/>
      <c r="Q151" s="40"/>
      <c r="R151" s="40"/>
      <c r="S151" s="40"/>
      <c r="T151" s="40"/>
      <c r="U151" s="40"/>
      <c r="V151" s="40"/>
      <c r="W151" s="40"/>
      <c r="X151" s="40"/>
      <c r="Y151" s="40"/>
      <c r="Z151" s="40"/>
      <c r="AA151" s="40"/>
      <c r="AB151" s="40"/>
      <c r="AC151" s="40"/>
      <c r="AD151" s="40"/>
      <c r="AE151" s="40"/>
      <c r="AF151" s="40"/>
      <c r="AG151" s="40"/>
      <c r="AH151" s="40"/>
      <c r="AI151" s="40"/>
      <c r="AJ151" s="40"/>
      <c r="AK151" s="40"/>
      <c r="AL151" s="40"/>
      <c r="AM151" s="40"/>
      <c r="AN151" s="40"/>
      <c r="AO151" s="40"/>
      <c r="AP151" s="40"/>
      <c r="AQ151" s="40"/>
      <c r="AR151" s="40"/>
      <c r="AS151" s="40"/>
      <c r="AT151" s="40"/>
      <c r="AU151" s="40"/>
      <c r="AV151" s="40"/>
      <c r="AW151" s="40"/>
      <c r="AX151" s="40"/>
      <c r="AY151" s="40"/>
      <c r="AZ151" s="40"/>
      <c r="BA151" s="40"/>
      <c r="BB151" s="40"/>
      <c r="BC151" s="40"/>
      <c r="BD151" s="40"/>
      <c r="BE151" s="40"/>
      <c r="BF151" s="40"/>
      <c r="BG151" s="40"/>
      <c r="BH151" s="40"/>
      <c r="BI151" s="40"/>
      <c r="BJ151" s="40"/>
      <c r="BK151" s="40"/>
      <c r="BL151" s="40"/>
      <c r="BM151" s="40"/>
      <c r="BN151" s="40"/>
      <c r="BO151" s="40"/>
      <c r="BP151" s="40"/>
      <c r="BQ151" s="40"/>
      <c r="BR151" s="40"/>
      <c r="BS151" s="40"/>
      <c r="BT151" s="40"/>
      <c r="BU151" s="40"/>
      <c r="BV151" s="40"/>
      <c r="BW151" s="40"/>
      <c r="BX151" s="40"/>
      <c r="BY151" s="40"/>
      <c r="BZ151" s="40"/>
      <c r="CA151" s="40"/>
      <c r="CB151" s="40"/>
      <c r="CC151" s="40"/>
      <c r="CD151" s="40"/>
      <c r="CE151" s="40"/>
    </row>
    <row r="152" spans="1:83" x14ac:dyDescent="0.35">
      <c r="A152" s="40"/>
      <c r="B152" s="40"/>
      <c r="C152" s="40"/>
      <c r="D152" s="40"/>
      <c r="E152" s="40"/>
      <c r="F152" s="40"/>
      <c r="G152" s="40"/>
      <c r="H152" s="40"/>
      <c r="I152" s="40"/>
      <c r="J152" s="40"/>
      <c r="K152" s="40"/>
      <c r="L152" s="40"/>
      <c r="M152" s="40"/>
      <c r="N152" s="40"/>
      <c r="O152" s="40"/>
      <c r="P152" s="40"/>
      <c r="Q152" s="40"/>
      <c r="R152" s="40"/>
      <c r="S152" s="40"/>
      <c r="T152" s="40"/>
      <c r="U152" s="40"/>
      <c r="V152" s="40"/>
      <c r="W152" s="40"/>
      <c r="X152" s="40"/>
      <c r="Y152" s="40"/>
      <c r="Z152" s="40"/>
      <c r="AA152" s="40"/>
      <c r="AB152" s="40"/>
      <c r="AC152" s="40"/>
      <c r="AD152" s="40"/>
      <c r="AE152" s="40"/>
      <c r="AF152" s="40"/>
      <c r="AG152" s="40"/>
      <c r="AH152" s="40"/>
      <c r="AI152" s="40"/>
      <c r="AJ152" s="40"/>
      <c r="AK152" s="40"/>
      <c r="AL152" s="40"/>
      <c r="AM152" s="40"/>
      <c r="AN152" s="40"/>
      <c r="AO152" s="40"/>
      <c r="AP152" s="40"/>
      <c r="AQ152" s="40"/>
      <c r="AR152" s="40"/>
      <c r="AS152" s="40"/>
      <c r="AT152" s="40"/>
      <c r="AU152" s="40"/>
      <c r="AV152" s="40"/>
      <c r="AW152" s="40"/>
      <c r="AX152" s="40"/>
      <c r="AY152" s="40"/>
      <c r="AZ152" s="40"/>
      <c r="BA152" s="40"/>
      <c r="BB152" s="40"/>
      <c r="BC152" s="40"/>
      <c r="BD152" s="40"/>
      <c r="BE152" s="40"/>
      <c r="BF152" s="40"/>
      <c r="BG152" s="40"/>
      <c r="BH152" s="40"/>
      <c r="BI152" s="40"/>
      <c r="BJ152" s="40"/>
      <c r="BK152" s="40"/>
      <c r="BL152" s="40"/>
      <c r="BM152" s="40"/>
      <c r="BN152" s="40"/>
      <c r="BO152" s="40"/>
      <c r="BP152" s="40"/>
      <c r="BQ152" s="40"/>
      <c r="BR152" s="40"/>
      <c r="BS152" s="40"/>
      <c r="BT152" s="40"/>
      <c r="BU152" s="40"/>
      <c r="BV152" s="40"/>
      <c r="BW152" s="40"/>
      <c r="BX152" s="40"/>
      <c r="BY152" s="40"/>
      <c r="BZ152" s="40"/>
      <c r="CA152" s="40"/>
      <c r="CB152" s="40"/>
      <c r="CC152" s="40"/>
      <c r="CD152" s="40"/>
      <c r="CE152" s="40"/>
    </row>
    <row r="153" spans="1:83" x14ac:dyDescent="0.35">
      <c r="A153" s="40"/>
      <c r="B153" s="40"/>
      <c r="C153" s="40"/>
      <c r="D153" s="40"/>
      <c r="E153" s="40"/>
      <c r="F153" s="40"/>
      <c r="G153" s="40"/>
      <c r="H153" s="40"/>
      <c r="I153" s="40"/>
      <c r="J153" s="40"/>
      <c r="K153" s="40"/>
      <c r="L153" s="40"/>
      <c r="M153" s="40"/>
      <c r="N153" s="40"/>
      <c r="O153" s="40"/>
      <c r="P153" s="40"/>
      <c r="Q153" s="40"/>
      <c r="R153" s="40"/>
      <c r="S153" s="40"/>
      <c r="T153" s="40"/>
      <c r="U153" s="40"/>
      <c r="V153" s="40"/>
      <c r="W153" s="40"/>
      <c r="X153" s="40"/>
      <c r="Y153" s="40"/>
      <c r="Z153" s="40"/>
      <c r="AA153" s="40"/>
      <c r="AB153" s="40"/>
      <c r="AC153" s="40"/>
      <c r="AD153" s="40"/>
      <c r="AE153" s="40"/>
      <c r="AF153" s="40"/>
      <c r="AG153" s="40"/>
      <c r="AH153" s="40"/>
      <c r="AI153" s="40"/>
      <c r="AJ153" s="40"/>
      <c r="AK153" s="40"/>
      <c r="AL153" s="40"/>
      <c r="AM153" s="40"/>
      <c r="AN153" s="40"/>
      <c r="AO153" s="40"/>
      <c r="AP153" s="40"/>
      <c r="AQ153" s="40"/>
      <c r="AR153" s="40"/>
      <c r="AS153" s="40"/>
      <c r="AT153" s="40"/>
      <c r="AU153" s="40"/>
      <c r="AV153" s="40"/>
      <c r="AW153" s="40"/>
      <c r="AX153" s="40"/>
      <c r="AY153" s="40"/>
      <c r="AZ153" s="40"/>
      <c r="BA153" s="40"/>
      <c r="BB153" s="40"/>
      <c r="BC153" s="40"/>
      <c r="BD153" s="40"/>
      <c r="BE153" s="40"/>
      <c r="BF153" s="40"/>
      <c r="BG153" s="40"/>
      <c r="BH153" s="40"/>
      <c r="BI153" s="40"/>
      <c r="BJ153" s="40"/>
      <c r="BK153" s="40"/>
      <c r="BL153" s="40"/>
      <c r="BM153" s="40"/>
      <c r="BN153" s="40"/>
      <c r="BO153" s="40"/>
      <c r="BP153" s="40"/>
      <c r="BQ153" s="40"/>
      <c r="BR153" s="40"/>
      <c r="BS153" s="40"/>
      <c r="BT153" s="40"/>
      <c r="BU153" s="40"/>
      <c r="BV153" s="40"/>
      <c r="BW153" s="40"/>
      <c r="BX153" s="40"/>
      <c r="BY153" s="40"/>
      <c r="BZ153" s="40"/>
      <c r="CA153" s="40"/>
      <c r="CB153" s="40"/>
      <c r="CC153" s="40"/>
      <c r="CD153" s="40"/>
      <c r="CE153" s="40"/>
    </row>
    <row r="154" spans="1:83" x14ac:dyDescent="0.35">
      <c r="A154" s="40"/>
      <c r="B154" s="40"/>
      <c r="C154" s="40"/>
      <c r="D154" s="40"/>
      <c r="E154" s="40"/>
      <c r="F154" s="40"/>
      <c r="G154" s="40"/>
      <c r="H154" s="40"/>
      <c r="I154" s="40"/>
      <c r="J154" s="40"/>
      <c r="K154" s="40"/>
      <c r="L154" s="40"/>
      <c r="M154" s="40"/>
      <c r="N154" s="40"/>
      <c r="O154" s="40"/>
      <c r="P154" s="40"/>
      <c r="Q154" s="40"/>
      <c r="R154" s="40"/>
      <c r="S154" s="40"/>
      <c r="T154" s="40"/>
      <c r="U154" s="40"/>
      <c r="V154" s="40"/>
      <c r="W154" s="40"/>
      <c r="X154" s="40"/>
      <c r="Y154" s="40"/>
      <c r="Z154" s="40"/>
      <c r="AA154" s="40"/>
      <c r="AB154" s="40"/>
      <c r="AC154" s="40"/>
      <c r="AD154" s="40"/>
      <c r="AE154" s="40"/>
      <c r="AF154" s="40"/>
      <c r="AG154" s="40"/>
      <c r="AH154" s="40"/>
      <c r="AI154" s="40"/>
      <c r="AJ154" s="40"/>
      <c r="AK154" s="40"/>
      <c r="AL154" s="40"/>
      <c r="AM154" s="40"/>
      <c r="AN154" s="40"/>
      <c r="AO154" s="40"/>
      <c r="AP154" s="40"/>
      <c r="AQ154" s="40"/>
      <c r="AR154" s="40"/>
      <c r="AS154" s="40"/>
      <c r="AT154" s="40"/>
      <c r="AU154" s="40"/>
      <c r="AV154" s="40"/>
      <c r="AW154" s="40"/>
      <c r="AX154" s="40"/>
      <c r="AY154" s="40"/>
      <c r="AZ154" s="40"/>
      <c r="BA154" s="40"/>
      <c r="BB154" s="40"/>
      <c r="BC154" s="40"/>
      <c r="BD154" s="40"/>
      <c r="BE154" s="40"/>
      <c r="BF154" s="40"/>
      <c r="BG154" s="40"/>
      <c r="BH154" s="40"/>
      <c r="BI154" s="40"/>
      <c r="BJ154" s="40"/>
      <c r="BK154" s="40"/>
      <c r="BL154" s="40"/>
      <c r="BM154" s="40"/>
      <c r="BN154" s="40"/>
      <c r="BO154" s="40"/>
      <c r="BP154" s="40"/>
      <c r="BQ154" s="40"/>
      <c r="BR154" s="40"/>
      <c r="BS154" s="40"/>
      <c r="BT154" s="40"/>
      <c r="BU154" s="40"/>
      <c r="BV154" s="40"/>
      <c r="BW154" s="40"/>
      <c r="BX154" s="40"/>
      <c r="BY154" s="40"/>
      <c r="BZ154" s="40"/>
      <c r="CA154" s="40"/>
      <c r="CB154" s="40"/>
      <c r="CC154" s="40"/>
      <c r="CD154" s="40"/>
      <c r="CE154" s="40"/>
    </row>
    <row r="155" spans="1:83" x14ac:dyDescent="0.35">
      <c r="A155" s="40"/>
      <c r="B155" s="40"/>
      <c r="C155" s="40"/>
      <c r="D155" s="40"/>
      <c r="E155" s="40"/>
      <c r="F155" s="40"/>
      <c r="G155" s="40"/>
      <c r="H155" s="40"/>
      <c r="I155" s="40"/>
      <c r="J155" s="40"/>
      <c r="K155" s="40"/>
      <c r="L155" s="40"/>
      <c r="M155" s="40"/>
      <c r="N155" s="40"/>
      <c r="O155" s="40"/>
      <c r="P155" s="40"/>
      <c r="Q155" s="40"/>
      <c r="R155" s="40"/>
      <c r="S155" s="40"/>
      <c r="T155" s="40"/>
      <c r="U155" s="40"/>
      <c r="V155" s="40"/>
      <c r="W155" s="40"/>
      <c r="X155" s="40"/>
      <c r="Y155" s="40"/>
      <c r="Z155" s="40"/>
      <c r="AA155" s="40"/>
      <c r="AB155" s="40"/>
      <c r="AC155" s="40"/>
      <c r="AD155" s="40"/>
      <c r="AE155" s="40"/>
      <c r="AF155" s="40"/>
      <c r="AG155" s="40"/>
      <c r="AH155" s="40"/>
      <c r="AI155" s="40"/>
      <c r="AJ155" s="40"/>
      <c r="AK155" s="40"/>
      <c r="AL155" s="40"/>
      <c r="AM155" s="40"/>
      <c r="AN155" s="40"/>
      <c r="AO155" s="40"/>
      <c r="AP155" s="40"/>
      <c r="AQ155" s="40"/>
      <c r="AR155" s="40"/>
      <c r="AS155" s="40"/>
      <c r="AT155" s="40"/>
      <c r="AU155" s="40"/>
      <c r="AV155" s="40"/>
      <c r="AW155" s="40"/>
      <c r="AX155" s="40"/>
      <c r="AY155" s="40"/>
      <c r="AZ155" s="40"/>
      <c r="BA155" s="40"/>
      <c r="BB155" s="40"/>
      <c r="BC155" s="40"/>
      <c r="BD155" s="40"/>
      <c r="BE155" s="40"/>
      <c r="BF155" s="40"/>
      <c r="BG155" s="40"/>
      <c r="BH155" s="40"/>
      <c r="BI155" s="40"/>
      <c r="BJ155" s="40"/>
      <c r="BK155" s="40"/>
      <c r="BL155" s="40"/>
      <c r="BM155" s="40"/>
      <c r="BN155" s="40"/>
      <c r="BO155" s="40"/>
      <c r="BP155" s="40"/>
      <c r="BQ155" s="40"/>
      <c r="BR155" s="40"/>
      <c r="BS155" s="40"/>
      <c r="BT155" s="40"/>
      <c r="BU155" s="40"/>
      <c r="BV155" s="40"/>
      <c r="BW155" s="40"/>
      <c r="BX155" s="40"/>
      <c r="BY155" s="40"/>
      <c r="BZ155" s="40"/>
      <c r="CA155" s="40"/>
      <c r="CB155" s="40"/>
      <c r="CC155" s="40"/>
      <c r="CD155" s="40"/>
      <c r="CE155" s="40"/>
    </row>
    <row r="156" spans="1:83" x14ac:dyDescent="0.35">
      <c r="A156" s="40"/>
      <c r="B156" s="40"/>
      <c r="C156" s="40"/>
      <c r="D156" s="40"/>
      <c r="E156" s="40"/>
      <c r="F156" s="40"/>
      <c r="G156" s="40"/>
      <c r="H156" s="40"/>
      <c r="I156" s="40"/>
      <c r="J156" s="40"/>
      <c r="K156" s="40"/>
      <c r="L156" s="40"/>
      <c r="M156" s="40"/>
      <c r="N156" s="40"/>
      <c r="O156" s="40"/>
      <c r="P156" s="40"/>
      <c r="Q156" s="40"/>
      <c r="R156" s="40"/>
      <c r="S156" s="40"/>
      <c r="T156" s="40"/>
      <c r="U156" s="40"/>
      <c r="V156" s="40"/>
      <c r="W156" s="40"/>
      <c r="X156" s="40"/>
      <c r="Y156" s="40"/>
      <c r="Z156" s="40"/>
      <c r="AA156" s="40"/>
      <c r="AB156" s="40"/>
      <c r="AC156" s="40"/>
      <c r="AD156" s="40"/>
      <c r="AE156" s="40"/>
      <c r="AF156" s="40"/>
      <c r="AG156" s="40"/>
      <c r="AH156" s="40"/>
      <c r="AI156" s="40"/>
      <c r="AJ156" s="40"/>
      <c r="AK156" s="40"/>
      <c r="AL156" s="40"/>
      <c r="AM156" s="40"/>
      <c r="AN156" s="40"/>
      <c r="AO156" s="40"/>
      <c r="AP156" s="40"/>
      <c r="AQ156" s="40"/>
      <c r="AR156" s="40"/>
      <c r="AS156" s="40"/>
      <c r="AT156" s="40"/>
      <c r="AU156" s="40"/>
      <c r="AV156" s="40"/>
      <c r="AW156" s="40"/>
      <c r="AX156" s="40"/>
      <c r="AY156" s="40"/>
      <c r="AZ156" s="40"/>
      <c r="BA156" s="40"/>
      <c r="BB156" s="40"/>
      <c r="BC156" s="40"/>
      <c r="BD156" s="40"/>
      <c r="BE156" s="40"/>
      <c r="BF156" s="40"/>
      <c r="BG156" s="40"/>
      <c r="BH156" s="40"/>
      <c r="BI156" s="40"/>
      <c r="BJ156" s="40"/>
      <c r="BK156" s="40"/>
      <c r="BL156" s="40"/>
      <c r="BM156" s="40"/>
      <c r="BN156" s="40"/>
      <c r="BO156" s="40"/>
      <c r="BP156" s="40"/>
      <c r="BQ156" s="40"/>
      <c r="BR156" s="40"/>
      <c r="BS156" s="40"/>
      <c r="BT156" s="40"/>
      <c r="BU156" s="40"/>
      <c r="BV156" s="40"/>
      <c r="BW156" s="40"/>
      <c r="BX156" s="40"/>
      <c r="BY156" s="40"/>
      <c r="BZ156" s="40"/>
      <c r="CA156" s="40"/>
      <c r="CB156" s="40"/>
      <c r="CC156" s="40"/>
      <c r="CD156" s="40"/>
      <c r="CE156" s="40"/>
    </row>
    <row r="157" spans="1:83" x14ac:dyDescent="0.35">
      <c r="A157" s="40"/>
      <c r="B157" s="40"/>
      <c r="C157" s="40"/>
      <c r="D157" s="40"/>
      <c r="E157" s="40"/>
      <c r="F157" s="40"/>
      <c r="G157" s="40"/>
      <c r="H157" s="40"/>
      <c r="I157" s="40"/>
      <c r="J157" s="40"/>
      <c r="K157" s="40"/>
      <c r="L157" s="40"/>
      <c r="M157" s="40"/>
      <c r="N157" s="40"/>
      <c r="O157" s="40"/>
      <c r="P157" s="40"/>
      <c r="Q157" s="40"/>
      <c r="R157" s="40"/>
      <c r="S157" s="40"/>
      <c r="T157" s="40"/>
      <c r="U157" s="40"/>
      <c r="V157" s="40"/>
      <c r="W157" s="40"/>
      <c r="X157" s="40"/>
      <c r="Y157" s="40"/>
      <c r="Z157" s="40"/>
      <c r="AA157" s="40"/>
      <c r="AB157" s="40"/>
      <c r="AC157" s="40"/>
      <c r="AD157" s="40"/>
      <c r="AE157" s="40"/>
      <c r="AF157" s="40"/>
      <c r="AG157" s="40"/>
      <c r="AH157" s="40"/>
      <c r="AI157" s="40"/>
      <c r="AJ157" s="40"/>
      <c r="AK157" s="40"/>
      <c r="AL157" s="40"/>
      <c r="AM157" s="40"/>
      <c r="AN157" s="40"/>
      <c r="AO157" s="40"/>
      <c r="AP157" s="40"/>
      <c r="AQ157" s="40"/>
      <c r="AR157" s="40"/>
      <c r="AS157" s="40"/>
      <c r="AT157" s="40"/>
      <c r="AU157" s="40"/>
      <c r="AV157" s="40"/>
      <c r="AW157" s="40"/>
      <c r="AX157" s="40"/>
      <c r="AY157" s="40"/>
      <c r="AZ157" s="40"/>
      <c r="BA157" s="40"/>
      <c r="BB157" s="40"/>
      <c r="BC157" s="40"/>
      <c r="BD157" s="40"/>
      <c r="BE157" s="40"/>
      <c r="BF157" s="40"/>
      <c r="BG157" s="40"/>
      <c r="BH157" s="40"/>
      <c r="BI157" s="40"/>
      <c r="BJ157" s="40"/>
      <c r="BK157" s="40"/>
      <c r="BL157" s="40"/>
      <c r="BM157" s="40"/>
      <c r="BN157" s="40"/>
      <c r="BO157" s="40"/>
      <c r="BP157" s="40"/>
      <c r="BQ157" s="40"/>
      <c r="BR157" s="40"/>
      <c r="BS157" s="40"/>
      <c r="BT157" s="40"/>
      <c r="BU157" s="40"/>
      <c r="BV157" s="40"/>
      <c r="BW157" s="40"/>
      <c r="BX157" s="40"/>
      <c r="BY157" s="40"/>
      <c r="BZ157" s="40"/>
      <c r="CA157" s="40"/>
      <c r="CB157" s="40"/>
      <c r="CC157" s="40"/>
      <c r="CD157" s="40"/>
      <c r="CE157" s="40"/>
    </row>
    <row r="158" spans="1:83" x14ac:dyDescent="0.35">
      <c r="A158" s="40"/>
      <c r="B158" s="40"/>
      <c r="C158" s="40"/>
      <c r="D158" s="40"/>
      <c r="E158" s="40"/>
      <c r="F158" s="40"/>
      <c r="G158" s="40"/>
      <c r="H158" s="40"/>
      <c r="I158" s="40"/>
      <c r="J158" s="40"/>
      <c r="K158" s="40"/>
      <c r="L158" s="40"/>
      <c r="M158" s="40"/>
      <c r="N158" s="40"/>
      <c r="O158" s="40"/>
      <c r="P158" s="40"/>
      <c r="Q158" s="40"/>
      <c r="R158" s="40"/>
      <c r="S158" s="40"/>
      <c r="T158" s="40"/>
      <c r="U158" s="40"/>
      <c r="V158" s="40"/>
      <c r="W158" s="40"/>
      <c r="X158" s="40"/>
      <c r="Y158" s="40"/>
      <c r="Z158" s="40"/>
      <c r="AA158" s="40"/>
      <c r="AB158" s="40"/>
      <c r="AC158" s="40"/>
      <c r="AD158" s="40"/>
      <c r="AE158" s="40"/>
      <c r="AF158" s="40"/>
      <c r="AG158" s="40"/>
      <c r="AH158" s="40"/>
      <c r="AI158" s="40"/>
      <c r="AJ158" s="40"/>
      <c r="AK158" s="40"/>
      <c r="AL158" s="40"/>
      <c r="AM158" s="40"/>
      <c r="AN158" s="40"/>
      <c r="AO158" s="40"/>
      <c r="AP158" s="40"/>
      <c r="AQ158" s="40"/>
      <c r="AR158" s="40"/>
      <c r="AS158" s="40"/>
      <c r="AT158" s="40"/>
      <c r="AU158" s="40"/>
      <c r="AV158" s="40"/>
      <c r="AW158" s="40"/>
      <c r="AX158" s="40"/>
      <c r="AY158" s="40"/>
      <c r="AZ158" s="40"/>
      <c r="BA158" s="40"/>
      <c r="BB158" s="40"/>
      <c r="BC158" s="40"/>
      <c r="BD158" s="40"/>
      <c r="BE158" s="40"/>
      <c r="BF158" s="40"/>
      <c r="BG158" s="40"/>
      <c r="BH158" s="40"/>
      <c r="BI158" s="40"/>
      <c r="BJ158" s="40"/>
      <c r="BK158" s="40"/>
      <c r="BL158" s="40"/>
      <c r="BM158" s="40"/>
      <c r="BN158" s="40"/>
      <c r="BO158" s="40"/>
      <c r="BP158" s="40"/>
      <c r="BQ158" s="40"/>
      <c r="BR158" s="40"/>
      <c r="BS158" s="40"/>
      <c r="BT158" s="40"/>
      <c r="BU158" s="40"/>
      <c r="BV158" s="40"/>
      <c r="BW158" s="40"/>
      <c r="BX158" s="40"/>
      <c r="BY158" s="40"/>
      <c r="BZ158" s="40"/>
      <c r="CA158" s="40"/>
      <c r="CB158" s="40"/>
      <c r="CC158" s="40"/>
      <c r="CD158" s="40"/>
      <c r="CE158" s="40"/>
    </row>
    <row r="159" spans="1:83" x14ac:dyDescent="0.35">
      <c r="A159" s="40"/>
      <c r="B159" s="40"/>
      <c r="C159" s="40"/>
      <c r="D159" s="40"/>
      <c r="E159" s="40"/>
      <c r="F159" s="40"/>
      <c r="G159" s="40"/>
      <c r="H159" s="40"/>
      <c r="I159" s="40"/>
      <c r="J159" s="40"/>
      <c r="K159" s="40"/>
      <c r="L159" s="40"/>
      <c r="M159" s="40"/>
      <c r="N159" s="40"/>
      <c r="O159" s="40"/>
      <c r="P159" s="40"/>
      <c r="Q159" s="40"/>
      <c r="R159" s="40"/>
      <c r="S159" s="40"/>
      <c r="T159" s="40"/>
      <c r="U159" s="40"/>
      <c r="V159" s="40"/>
      <c r="W159" s="40"/>
      <c r="X159" s="40"/>
      <c r="Y159" s="40"/>
      <c r="Z159" s="40"/>
      <c r="AA159" s="40"/>
      <c r="AB159" s="40"/>
      <c r="AC159" s="40"/>
      <c r="AD159" s="40"/>
      <c r="AE159" s="40"/>
      <c r="AF159" s="40"/>
      <c r="AG159" s="40"/>
      <c r="AH159" s="40"/>
      <c r="AI159" s="40"/>
      <c r="AJ159" s="40"/>
      <c r="AK159" s="40"/>
      <c r="AL159" s="40"/>
      <c r="AM159" s="40"/>
      <c r="AN159" s="40"/>
      <c r="AO159" s="40"/>
      <c r="AP159" s="40"/>
      <c r="AQ159" s="40"/>
      <c r="AR159" s="40"/>
      <c r="AS159" s="40"/>
      <c r="AT159" s="40"/>
      <c r="AU159" s="40"/>
      <c r="AV159" s="40"/>
      <c r="AW159" s="40"/>
      <c r="AX159" s="40"/>
      <c r="AY159" s="40"/>
      <c r="AZ159" s="40"/>
      <c r="BA159" s="40"/>
      <c r="BB159" s="40"/>
      <c r="BC159" s="40"/>
      <c r="BD159" s="40"/>
      <c r="BE159" s="40"/>
      <c r="BF159" s="40"/>
      <c r="BG159" s="40"/>
      <c r="BH159" s="40"/>
      <c r="BI159" s="40"/>
      <c r="BJ159" s="40"/>
      <c r="BK159" s="40"/>
      <c r="BL159" s="40"/>
      <c r="BM159" s="40"/>
      <c r="BN159" s="40"/>
      <c r="BO159" s="40"/>
      <c r="BP159" s="40"/>
      <c r="BQ159" s="40"/>
      <c r="BR159" s="40"/>
      <c r="BS159" s="40"/>
      <c r="BT159" s="40"/>
      <c r="BU159" s="40"/>
      <c r="BV159" s="40"/>
      <c r="BW159" s="40"/>
      <c r="BX159" s="40"/>
      <c r="BY159" s="40"/>
      <c r="BZ159" s="40"/>
      <c r="CA159" s="40"/>
      <c r="CB159" s="40"/>
      <c r="CC159" s="40"/>
      <c r="CD159" s="40"/>
      <c r="CE159" s="40"/>
    </row>
    <row r="160" spans="1:83" x14ac:dyDescent="0.35">
      <c r="A160" s="40"/>
      <c r="B160" s="40"/>
      <c r="C160" s="40"/>
      <c r="D160" s="40"/>
      <c r="E160" s="40"/>
      <c r="F160" s="40"/>
      <c r="G160" s="40"/>
      <c r="H160" s="40"/>
      <c r="I160" s="40"/>
      <c r="J160" s="40"/>
      <c r="K160" s="40"/>
      <c r="L160" s="40"/>
      <c r="M160" s="40"/>
      <c r="N160" s="40"/>
      <c r="O160" s="40"/>
      <c r="P160" s="40"/>
      <c r="Q160" s="40"/>
      <c r="R160" s="40"/>
      <c r="S160" s="40"/>
      <c r="T160" s="40"/>
      <c r="U160" s="40"/>
      <c r="V160" s="40"/>
      <c r="W160" s="40"/>
      <c r="X160" s="40"/>
      <c r="Y160" s="40"/>
      <c r="Z160" s="40"/>
      <c r="AA160" s="40"/>
      <c r="AB160" s="40"/>
      <c r="AC160" s="40"/>
      <c r="AD160" s="40"/>
      <c r="AE160" s="40"/>
      <c r="AF160" s="40"/>
      <c r="AG160" s="40"/>
      <c r="AH160" s="40"/>
      <c r="AI160" s="40"/>
      <c r="AJ160" s="40"/>
      <c r="AK160" s="40"/>
      <c r="AL160" s="40"/>
      <c r="AM160" s="40"/>
      <c r="AN160" s="40"/>
      <c r="AO160" s="40"/>
      <c r="AP160" s="40"/>
      <c r="AQ160" s="40"/>
      <c r="AR160" s="40"/>
      <c r="AS160" s="40"/>
      <c r="AT160" s="40"/>
      <c r="AU160" s="40"/>
      <c r="AV160" s="40"/>
      <c r="AW160" s="40"/>
      <c r="AX160" s="40"/>
      <c r="AY160" s="40"/>
      <c r="AZ160" s="40"/>
      <c r="BA160" s="40"/>
      <c r="BB160" s="40"/>
      <c r="BC160" s="40"/>
      <c r="BD160" s="40"/>
      <c r="BE160" s="40"/>
      <c r="BF160" s="40"/>
      <c r="BG160" s="40"/>
      <c r="BH160" s="40"/>
      <c r="BI160" s="40"/>
      <c r="BJ160" s="40"/>
      <c r="BK160" s="40"/>
      <c r="BL160" s="40"/>
      <c r="BM160" s="40"/>
      <c r="BN160" s="40"/>
      <c r="BO160" s="40"/>
      <c r="BP160" s="40"/>
      <c r="BQ160" s="40"/>
      <c r="BR160" s="40"/>
      <c r="BS160" s="40"/>
      <c r="BT160" s="40"/>
      <c r="BU160" s="40"/>
      <c r="BV160" s="40"/>
      <c r="BW160" s="40"/>
      <c r="BX160" s="40"/>
      <c r="BY160" s="40"/>
      <c r="BZ160" s="40"/>
      <c r="CA160" s="40"/>
      <c r="CB160" s="40"/>
      <c r="CC160" s="40"/>
      <c r="CD160" s="40"/>
      <c r="CE160" s="40"/>
    </row>
    <row r="161" spans="1:83" x14ac:dyDescent="0.35">
      <c r="A161" s="40"/>
      <c r="B161" s="40"/>
      <c r="C161" s="40"/>
      <c r="D161" s="40"/>
      <c r="E161" s="40"/>
      <c r="F161" s="40"/>
      <c r="G161" s="40"/>
      <c r="H161" s="40"/>
      <c r="I161" s="40"/>
      <c r="J161" s="40"/>
      <c r="K161" s="40"/>
      <c r="L161" s="40"/>
      <c r="M161" s="40"/>
      <c r="N161" s="40"/>
      <c r="O161" s="40"/>
      <c r="P161" s="40"/>
      <c r="Q161" s="40"/>
      <c r="R161" s="40"/>
      <c r="S161" s="40"/>
      <c r="T161" s="40"/>
      <c r="U161" s="40"/>
      <c r="V161" s="40"/>
      <c r="W161" s="40"/>
      <c r="X161" s="40"/>
      <c r="Y161" s="40"/>
      <c r="Z161" s="40"/>
      <c r="AA161" s="40"/>
      <c r="AB161" s="40"/>
      <c r="AC161" s="40"/>
      <c r="AD161" s="40"/>
      <c r="AE161" s="40"/>
      <c r="AF161" s="40"/>
      <c r="AG161" s="40"/>
      <c r="AH161" s="40"/>
      <c r="AI161" s="40"/>
      <c r="AJ161" s="40"/>
      <c r="AK161" s="40"/>
      <c r="AL161" s="40"/>
      <c r="AM161" s="40"/>
      <c r="AN161" s="40"/>
      <c r="AO161" s="40"/>
      <c r="AP161" s="40"/>
      <c r="AQ161" s="40"/>
      <c r="AR161" s="40"/>
      <c r="AS161" s="40"/>
      <c r="AT161" s="40"/>
      <c r="AU161" s="40"/>
      <c r="AV161" s="40"/>
      <c r="AW161" s="40"/>
      <c r="AX161" s="40"/>
      <c r="AY161" s="40"/>
      <c r="AZ161" s="40"/>
      <c r="BA161" s="40"/>
      <c r="BB161" s="40"/>
      <c r="BC161" s="40"/>
      <c r="BD161" s="40"/>
      <c r="BE161" s="40"/>
      <c r="BF161" s="40"/>
      <c r="BG161" s="40"/>
      <c r="BH161" s="40"/>
      <c r="BI161" s="40"/>
      <c r="BJ161" s="40"/>
      <c r="BK161" s="40"/>
      <c r="BL161" s="40"/>
      <c r="BM161" s="40"/>
      <c r="BN161" s="40"/>
      <c r="BO161" s="40"/>
      <c r="BP161" s="40"/>
      <c r="BQ161" s="40"/>
      <c r="BR161" s="40"/>
      <c r="BS161" s="40"/>
      <c r="BT161" s="40"/>
      <c r="BU161" s="40"/>
      <c r="BV161" s="40"/>
      <c r="BW161" s="40"/>
      <c r="BX161" s="40"/>
      <c r="BY161" s="40"/>
      <c r="BZ161" s="40"/>
      <c r="CA161" s="40"/>
      <c r="CB161" s="40"/>
      <c r="CC161" s="40"/>
      <c r="CD161" s="40"/>
      <c r="CE161" s="40"/>
    </row>
    <row r="162" spans="1:83" x14ac:dyDescent="0.35">
      <c r="A162" s="40"/>
      <c r="B162" s="40"/>
      <c r="C162" s="40"/>
      <c r="D162" s="40"/>
      <c r="E162" s="40"/>
      <c r="F162" s="40"/>
      <c r="G162" s="40"/>
      <c r="H162" s="40"/>
      <c r="I162" s="40"/>
      <c r="J162" s="40"/>
      <c r="K162" s="40"/>
      <c r="L162" s="40"/>
      <c r="M162" s="40"/>
      <c r="N162" s="40"/>
      <c r="O162" s="40"/>
      <c r="P162" s="40"/>
      <c r="Q162" s="40"/>
      <c r="R162" s="40"/>
      <c r="S162" s="40"/>
      <c r="T162" s="40"/>
      <c r="U162" s="40"/>
      <c r="V162" s="40"/>
      <c r="W162" s="40"/>
      <c r="X162" s="40"/>
      <c r="Y162" s="40"/>
      <c r="Z162" s="40"/>
      <c r="AA162" s="40"/>
      <c r="AB162" s="40"/>
      <c r="AC162" s="40"/>
      <c r="AD162" s="40"/>
      <c r="AE162" s="40"/>
      <c r="AF162" s="40"/>
      <c r="AG162" s="40"/>
      <c r="AH162" s="40"/>
      <c r="AI162" s="40"/>
      <c r="AJ162" s="40"/>
      <c r="AK162" s="40"/>
      <c r="AL162" s="40"/>
      <c r="AM162" s="40"/>
      <c r="AN162" s="40"/>
      <c r="AO162" s="40"/>
      <c r="AP162" s="40"/>
      <c r="AQ162" s="40"/>
      <c r="AR162" s="40"/>
      <c r="AS162" s="40"/>
      <c r="AT162" s="40"/>
      <c r="AU162" s="40"/>
      <c r="AV162" s="40"/>
      <c r="AW162" s="40"/>
      <c r="AX162" s="40"/>
      <c r="AY162" s="40"/>
      <c r="AZ162" s="40"/>
      <c r="BA162" s="40"/>
      <c r="BB162" s="40"/>
      <c r="BC162" s="40"/>
      <c r="BD162" s="40"/>
      <c r="BE162" s="40"/>
      <c r="BF162" s="40"/>
      <c r="BG162" s="40"/>
      <c r="BH162" s="40"/>
      <c r="BI162" s="40"/>
      <c r="BJ162" s="40"/>
      <c r="BK162" s="40"/>
      <c r="BL162" s="40"/>
      <c r="BM162" s="40"/>
      <c r="BN162" s="40"/>
      <c r="BO162" s="40"/>
      <c r="BP162" s="40"/>
      <c r="BQ162" s="40"/>
      <c r="BR162" s="40"/>
      <c r="BS162" s="40"/>
      <c r="BT162" s="40"/>
      <c r="BU162" s="40"/>
      <c r="BV162" s="40"/>
      <c r="BW162" s="40"/>
      <c r="BX162" s="40"/>
      <c r="BY162" s="40"/>
      <c r="BZ162" s="40"/>
      <c r="CA162" s="40"/>
      <c r="CB162" s="40"/>
      <c r="CC162" s="40"/>
      <c r="CD162" s="40"/>
      <c r="CE162" s="40"/>
    </row>
    <row r="163" spans="1:83" x14ac:dyDescent="0.35">
      <c r="A163" s="40"/>
      <c r="B163" s="40"/>
      <c r="C163" s="40"/>
      <c r="D163" s="40"/>
      <c r="E163" s="40"/>
      <c r="F163" s="40"/>
      <c r="G163" s="40"/>
      <c r="H163" s="40"/>
      <c r="I163" s="40"/>
      <c r="J163" s="40"/>
      <c r="K163" s="40"/>
      <c r="L163" s="40"/>
      <c r="M163" s="40"/>
      <c r="N163" s="40"/>
      <c r="O163" s="40"/>
      <c r="P163" s="40"/>
      <c r="Q163" s="40"/>
      <c r="R163" s="40"/>
      <c r="S163" s="40"/>
      <c r="T163" s="40"/>
      <c r="U163" s="40"/>
      <c r="V163" s="40"/>
      <c r="W163" s="40"/>
      <c r="X163" s="40"/>
      <c r="Y163" s="40"/>
      <c r="Z163" s="40"/>
      <c r="AA163" s="40"/>
      <c r="AB163" s="40"/>
      <c r="AC163" s="40"/>
      <c r="AD163" s="40"/>
      <c r="AE163" s="40"/>
      <c r="AF163" s="40"/>
      <c r="AG163" s="40"/>
      <c r="AH163" s="40"/>
      <c r="AI163" s="40"/>
      <c r="AJ163" s="40"/>
      <c r="AK163" s="40"/>
      <c r="AL163" s="40"/>
      <c r="AM163" s="40"/>
      <c r="AN163" s="40"/>
      <c r="AO163" s="40"/>
      <c r="AP163" s="40"/>
      <c r="AQ163" s="40"/>
      <c r="AR163" s="40"/>
      <c r="AS163" s="40"/>
      <c r="AT163" s="40"/>
      <c r="AU163" s="40"/>
      <c r="AV163" s="40"/>
      <c r="AW163" s="40"/>
      <c r="AX163" s="40"/>
      <c r="AY163" s="40"/>
      <c r="AZ163" s="40"/>
      <c r="BA163" s="40"/>
      <c r="BB163" s="40"/>
      <c r="BC163" s="40"/>
      <c r="BD163" s="40"/>
      <c r="BE163" s="40"/>
      <c r="BF163" s="40"/>
      <c r="BG163" s="40"/>
      <c r="BH163" s="40"/>
      <c r="BI163" s="40"/>
      <c r="BJ163" s="40"/>
      <c r="BK163" s="40"/>
      <c r="BL163" s="40"/>
      <c r="BM163" s="40"/>
      <c r="BN163" s="40"/>
      <c r="BO163" s="40"/>
      <c r="BP163" s="40"/>
      <c r="BQ163" s="40"/>
      <c r="BR163" s="40"/>
      <c r="BS163" s="40"/>
      <c r="BT163" s="40"/>
      <c r="BU163" s="40"/>
      <c r="BV163" s="40"/>
      <c r="BW163" s="40"/>
      <c r="BX163" s="40"/>
      <c r="BY163" s="40"/>
      <c r="BZ163" s="40"/>
      <c r="CA163" s="40"/>
      <c r="CB163" s="40"/>
      <c r="CC163" s="40"/>
      <c r="CD163" s="40"/>
      <c r="CE163" s="40"/>
    </row>
    <row r="164" spans="1:83" x14ac:dyDescent="0.35">
      <c r="A164" s="40"/>
      <c r="B164" s="40"/>
      <c r="C164" s="40"/>
      <c r="D164" s="40"/>
      <c r="E164" s="40"/>
      <c r="F164" s="40"/>
      <c r="G164" s="40"/>
      <c r="H164" s="40"/>
      <c r="I164" s="40"/>
      <c r="J164" s="40"/>
      <c r="K164" s="40"/>
      <c r="L164" s="40"/>
      <c r="M164" s="40"/>
      <c r="N164" s="40"/>
      <c r="O164" s="40"/>
      <c r="P164" s="40"/>
      <c r="Q164" s="40"/>
      <c r="R164" s="40"/>
      <c r="S164" s="40"/>
      <c r="T164" s="40"/>
      <c r="U164" s="40"/>
      <c r="V164" s="40"/>
      <c r="W164" s="40"/>
      <c r="X164" s="40"/>
      <c r="Y164" s="40"/>
      <c r="Z164" s="40"/>
      <c r="AA164" s="40"/>
      <c r="AB164" s="40"/>
      <c r="AC164" s="40"/>
      <c r="AD164" s="40"/>
      <c r="AE164" s="40"/>
      <c r="AF164" s="40"/>
      <c r="AG164" s="40"/>
      <c r="AH164" s="40"/>
      <c r="AI164" s="40"/>
      <c r="AJ164" s="40"/>
      <c r="AK164" s="40"/>
      <c r="AL164" s="40"/>
      <c r="AM164" s="40"/>
      <c r="AN164" s="40"/>
      <c r="AO164" s="40"/>
      <c r="AP164" s="40"/>
      <c r="AQ164" s="40"/>
      <c r="AR164" s="40"/>
      <c r="AS164" s="40"/>
      <c r="AT164" s="40"/>
      <c r="AU164" s="40"/>
      <c r="AV164" s="40"/>
      <c r="AW164" s="40"/>
      <c r="AX164" s="40"/>
      <c r="AY164" s="40"/>
      <c r="AZ164" s="40"/>
      <c r="BA164" s="40"/>
      <c r="BB164" s="40"/>
      <c r="BC164" s="40"/>
      <c r="BD164" s="40"/>
      <c r="BE164" s="40"/>
      <c r="BF164" s="40"/>
      <c r="BG164" s="40"/>
      <c r="BH164" s="40"/>
      <c r="BI164" s="40"/>
      <c r="BJ164" s="40"/>
      <c r="BK164" s="40"/>
      <c r="BL164" s="40"/>
      <c r="BM164" s="40"/>
      <c r="BN164" s="40"/>
      <c r="BO164" s="40"/>
      <c r="BP164" s="40"/>
      <c r="BQ164" s="40"/>
      <c r="BR164" s="40"/>
      <c r="BS164" s="40"/>
      <c r="BT164" s="40"/>
      <c r="BU164" s="40"/>
      <c r="BV164" s="40"/>
      <c r="BW164" s="40"/>
      <c r="BX164" s="40"/>
      <c r="BY164" s="40"/>
      <c r="BZ164" s="40"/>
      <c r="CA164" s="40"/>
      <c r="CB164" s="40"/>
      <c r="CC164" s="40"/>
      <c r="CD164" s="40"/>
      <c r="CE164" s="40"/>
    </row>
    <row r="165" spans="1:83" x14ac:dyDescent="0.35">
      <c r="A165" s="40"/>
      <c r="B165" s="40"/>
      <c r="C165" s="40"/>
      <c r="D165" s="40"/>
      <c r="E165" s="40"/>
      <c r="F165" s="40"/>
      <c r="G165" s="40"/>
      <c r="H165" s="40"/>
      <c r="I165" s="40"/>
      <c r="J165" s="40"/>
      <c r="K165" s="40"/>
      <c r="L165" s="40"/>
      <c r="M165" s="40"/>
      <c r="N165" s="40"/>
      <c r="O165" s="40"/>
      <c r="P165" s="40"/>
      <c r="Q165" s="40"/>
      <c r="R165" s="40"/>
      <c r="S165" s="40"/>
      <c r="T165" s="40"/>
      <c r="U165" s="40"/>
      <c r="V165" s="40"/>
      <c r="W165" s="40"/>
      <c r="X165" s="40"/>
      <c r="Y165" s="40"/>
      <c r="Z165" s="40"/>
      <c r="AA165" s="40"/>
      <c r="AB165" s="40"/>
      <c r="AC165" s="40"/>
      <c r="AD165" s="40"/>
      <c r="AE165" s="40"/>
      <c r="AF165" s="40"/>
      <c r="AG165" s="40"/>
      <c r="AH165" s="40"/>
      <c r="AI165" s="40"/>
      <c r="AJ165" s="40"/>
      <c r="AK165" s="40"/>
      <c r="AL165" s="40"/>
      <c r="AM165" s="40"/>
      <c r="AN165" s="40"/>
      <c r="AO165" s="40"/>
      <c r="AP165" s="40"/>
      <c r="AQ165" s="40"/>
      <c r="AR165" s="40"/>
      <c r="AS165" s="40"/>
      <c r="AT165" s="40"/>
      <c r="AU165" s="40"/>
      <c r="AV165" s="40"/>
      <c r="AW165" s="40"/>
      <c r="AX165" s="40"/>
      <c r="AY165" s="40"/>
      <c r="AZ165" s="40"/>
      <c r="BA165" s="40"/>
      <c r="BB165" s="40"/>
      <c r="BC165" s="40"/>
      <c r="BD165" s="40"/>
      <c r="BE165" s="40"/>
      <c r="BF165" s="40"/>
      <c r="BG165" s="40"/>
      <c r="BH165" s="40"/>
      <c r="BI165" s="40"/>
      <c r="BJ165" s="40"/>
      <c r="BK165" s="40"/>
      <c r="BL165" s="40"/>
      <c r="BM165" s="40"/>
      <c r="BN165" s="40"/>
      <c r="BO165" s="40"/>
      <c r="BP165" s="40"/>
      <c r="BQ165" s="40"/>
      <c r="BR165" s="40"/>
      <c r="BS165" s="40"/>
      <c r="BT165" s="40"/>
      <c r="BU165" s="40"/>
      <c r="BV165" s="40"/>
      <c r="BW165" s="40"/>
      <c r="BX165" s="40"/>
      <c r="BY165" s="40"/>
      <c r="BZ165" s="40"/>
      <c r="CA165" s="40"/>
      <c r="CB165" s="40"/>
      <c r="CC165" s="40"/>
      <c r="CD165" s="40"/>
      <c r="CE165" s="40"/>
    </row>
    <row r="166" spans="1:83" x14ac:dyDescent="0.35">
      <c r="A166" s="40"/>
      <c r="B166" s="40"/>
      <c r="C166" s="40"/>
      <c r="D166" s="40"/>
      <c r="E166" s="40"/>
      <c r="F166" s="40"/>
      <c r="G166" s="40"/>
      <c r="H166" s="40"/>
      <c r="I166" s="40"/>
      <c r="J166" s="40"/>
      <c r="K166" s="40"/>
      <c r="L166" s="40"/>
      <c r="M166" s="40"/>
      <c r="N166" s="40"/>
      <c r="O166" s="40"/>
      <c r="P166" s="40"/>
      <c r="Q166" s="40"/>
      <c r="R166" s="40"/>
      <c r="S166" s="40"/>
      <c r="T166" s="40"/>
      <c r="U166" s="40"/>
      <c r="V166" s="40"/>
      <c r="W166" s="40"/>
      <c r="X166" s="40"/>
      <c r="Y166" s="40"/>
      <c r="Z166" s="40"/>
      <c r="AA166" s="40"/>
      <c r="AB166" s="40"/>
      <c r="AC166" s="40"/>
      <c r="AD166" s="40"/>
      <c r="AE166" s="40"/>
      <c r="AF166" s="40"/>
      <c r="AG166" s="40"/>
      <c r="AH166" s="40"/>
      <c r="AI166" s="40"/>
      <c r="AJ166" s="40"/>
      <c r="AK166" s="40"/>
      <c r="AL166" s="40"/>
      <c r="AM166" s="40"/>
      <c r="AN166" s="40"/>
      <c r="AO166" s="40"/>
      <c r="AP166" s="40"/>
      <c r="AQ166" s="40"/>
      <c r="AR166" s="40"/>
      <c r="AS166" s="40"/>
      <c r="AT166" s="40"/>
      <c r="AU166" s="40"/>
      <c r="AV166" s="40"/>
      <c r="AW166" s="40"/>
      <c r="AX166" s="40"/>
      <c r="AY166" s="40"/>
      <c r="AZ166" s="40"/>
      <c r="BA166" s="40"/>
      <c r="BB166" s="40"/>
      <c r="BC166" s="40"/>
      <c r="BD166" s="40"/>
      <c r="BE166" s="40"/>
      <c r="BF166" s="40"/>
      <c r="BG166" s="40"/>
      <c r="BH166" s="40"/>
      <c r="BI166" s="40"/>
      <c r="BJ166" s="40"/>
      <c r="BK166" s="40"/>
      <c r="BL166" s="40"/>
      <c r="BM166" s="40"/>
      <c r="BN166" s="40"/>
      <c r="BO166" s="40"/>
      <c r="BP166" s="40"/>
      <c r="BQ166" s="40"/>
      <c r="BR166" s="40"/>
      <c r="BS166" s="40"/>
      <c r="BT166" s="40"/>
      <c r="BU166" s="40"/>
      <c r="BV166" s="40"/>
      <c r="BW166" s="40"/>
      <c r="BX166" s="40"/>
      <c r="BY166" s="40"/>
      <c r="BZ166" s="40"/>
      <c r="CA166" s="40"/>
      <c r="CB166" s="40"/>
      <c r="CC166" s="40"/>
      <c r="CD166" s="40"/>
      <c r="CE166" s="40"/>
    </row>
    <row r="167" spans="1:83" x14ac:dyDescent="0.35">
      <c r="A167" s="40"/>
      <c r="B167" s="40"/>
      <c r="C167" s="40"/>
      <c r="D167" s="40"/>
      <c r="E167" s="40"/>
      <c r="F167" s="40"/>
      <c r="G167" s="40"/>
      <c r="H167" s="40"/>
      <c r="I167" s="40"/>
      <c r="J167" s="40"/>
      <c r="K167" s="40"/>
      <c r="L167" s="40"/>
      <c r="M167" s="40"/>
      <c r="N167" s="40"/>
      <c r="O167" s="40"/>
      <c r="P167" s="40"/>
      <c r="Q167" s="40"/>
      <c r="R167" s="40"/>
      <c r="S167" s="40"/>
      <c r="T167" s="40"/>
      <c r="U167" s="40"/>
      <c r="V167" s="40"/>
      <c r="W167" s="40"/>
      <c r="X167" s="40"/>
      <c r="Y167" s="40"/>
      <c r="Z167" s="40"/>
      <c r="AA167" s="40"/>
      <c r="AB167" s="40"/>
      <c r="AC167" s="40"/>
      <c r="AD167" s="40"/>
      <c r="AE167" s="40"/>
      <c r="AF167" s="40"/>
      <c r="AG167" s="40"/>
      <c r="AH167" s="40"/>
      <c r="AI167" s="40"/>
      <c r="AJ167" s="40"/>
      <c r="AK167" s="40"/>
      <c r="AL167" s="40"/>
      <c r="AM167" s="40"/>
      <c r="AN167" s="40"/>
      <c r="AO167" s="40"/>
      <c r="AP167" s="40"/>
      <c r="AQ167" s="40"/>
      <c r="AR167" s="40"/>
      <c r="AS167" s="40"/>
      <c r="AT167" s="40"/>
      <c r="AU167" s="40"/>
      <c r="AV167" s="40"/>
      <c r="AW167" s="40"/>
      <c r="AX167" s="40"/>
      <c r="AY167" s="40"/>
      <c r="AZ167" s="40"/>
      <c r="BA167" s="40"/>
      <c r="BB167" s="40"/>
      <c r="BC167" s="40"/>
      <c r="BD167" s="40"/>
      <c r="BE167" s="40"/>
      <c r="BF167" s="40"/>
      <c r="BG167" s="40"/>
      <c r="BH167" s="40"/>
      <c r="BI167" s="40"/>
      <c r="BJ167" s="40"/>
      <c r="BK167" s="40"/>
      <c r="BL167" s="40"/>
      <c r="BM167" s="40"/>
      <c r="BN167" s="40"/>
      <c r="BO167" s="40"/>
      <c r="BP167" s="40"/>
      <c r="BQ167" s="40"/>
      <c r="BR167" s="40"/>
      <c r="BS167" s="40"/>
      <c r="BT167" s="40"/>
      <c r="BU167" s="40"/>
      <c r="BV167" s="40"/>
      <c r="BW167" s="40"/>
      <c r="BX167" s="40"/>
      <c r="BY167" s="40"/>
      <c r="BZ167" s="40"/>
      <c r="CA167" s="40"/>
      <c r="CB167" s="40"/>
      <c r="CC167" s="40"/>
      <c r="CD167" s="40"/>
      <c r="CE167" s="40"/>
    </row>
    <row r="168" spans="1:83" x14ac:dyDescent="0.35">
      <c r="A168" s="40"/>
      <c r="B168" s="40"/>
      <c r="C168" s="40"/>
      <c r="D168" s="40"/>
      <c r="E168" s="40"/>
      <c r="F168" s="40"/>
      <c r="G168" s="40"/>
      <c r="H168" s="40"/>
      <c r="I168" s="40"/>
      <c r="J168" s="40"/>
      <c r="K168" s="40"/>
      <c r="L168" s="40"/>
      <c r="M168" s="40"/>
      <c r="N168" s="40"/>
      <c r="O168" s="40"/>
      <c r="P168" s="40"/>
      <c r="Q168" s="40"/>
      <c r="R168" s="40"/>
      <c r="S168" s="40"/>
      <c r="T168" s="40"/>
      <c r="U168" s="40"/>
      <c r="V168" s="40"/>
      <c r="W168" s="40"/>
      <c r="X168" s="40"/>
      <c r="Y168" s="40"/>
      <c r="Z168" s="40"/>
      <c r="AA168" s="40"/>
      <c r="AB168" s="40"/>
      <c r="AC168" s="40"/>
      <c r="AD168" s="40"/>
      <c r="AE168" s="40"/>
      <c r="AF168" s="40"/>
      <c r="AG168" s="40"/>
      <c r="AH168" s="40"/>
      <c r="AI168" s="40"/>
      <c r="AJ168" s="40"/>
      <c r="AK168" s="40"/>
      <c r="AL168" s="40"/>
      <c r="AM168" s="40"/>
      <c r="AN168" s="40"/>
      <c r="AO168" s="40"/>
      <c r="AP168" s="40"/>
      <c r="AQ168" s="40"/>
      <c r="AR168" s="40"/>
      <c r="AS168" s="40"/>
      <c r="AT168" s="40"/>
      <c r="AU168" s="40"/>
      <c r="AV168" s="40"/>
      <c r="AW168" s="40"/>
      <c r="AX168" s="40"/>
      <c r="AY168" s="40"/>
      <c r="AZ168" s="40"/>
      <c r="BA168" s="40"/>
      <c r="BB168" s="40"/>
      <c r="BC168" s="40"/>
      <c r="BD168" s="40"/>
      <c r="BE168" s="40"/>
      <c r="BF168" s="40"/>
      <c r="BG168" s="40"/>
      <c r="BH168" s="40"/>
      <c r="BI168" s="40"/>
      <c r="BJ168" s="40"/>
      <c r="BK168" s="40"/>
      <c r="BL168" s="40"/>
      <c r="BM168" s="40"/>
      <c r="BN168" s="40"/>
      <c r="BO168" s="40"/>
      <c r="BP168" s="40"/>
      <c r="BQ168" s="40"/>
      <c r="BR168" s="40"/>
      <c r="BS168" s="40"/>
      <c r="BT168" s="40"/>
      <c r="BU168" s="40"/>
      <c r="BV168" s="40"/>
      <c r="BW168" s="40"/>
      <c r="BX168" s="40"/>
      <c r="BY168" s="40"/>
      <c r="BZ168" s="40"/>
      <c r="CA168" s="40"/>
      <c r="CB168" s="40"/>
      <c r="CC168" s="40"/>
      <c r="CD168" s="40"/>
      <c r="CE168" s="40"/>
    </row>
    <row r="169" spans="1:83" x14ac:dyDescent="0.35">
      <c r="A169" s="40"/>
      <c r="B169" s="40"/>
      <c r="C169" s="40"/>
      <c r="D169" s="40"/>
      <c r="E169" s="40"/>
      <c r="F169" s="40"/>
      <c r="G169" s="40"/>
      <c r="H169" s="40"/>
      <c r="I169" s="40"/>
      <c r="J169" s="40"/>
      <c r="K169" s="40"/>
      <c r="L169" s="40"/>
      <c r="M169" s="40"/>
      <c r="N169" s="40"/>
      <c r="O169" s="40"/>
      <c r="P169" s="40"/>
      <c r="Q169" s="40"/>
      <c r="R169" s="40"/>
      <c r="S169" s="40"/>
      <c r="T169" s="40"/>
      <c r="U169" s="40"/>
      <c r="V169" s="40"/>
      <c r="W169" s="40"/>
      <c r="X169" s="40"/>
      <c r="Y169" s="40"/>
      <c r="Z169" s="40"/>
      <c r="AA169" s="40"/>
      <c r="AB169" s="40"/>
      <c r="AC169" s="40"/>
      <c r="AD169" s="40"/>
      <c r="AE169" s="40"/>
      <c r="AF169" s="40"/>
      <c r="AG169" s="40"/>
      <c r="AH169" s="40"/>
      <c r="AI169" s="40"/>
      <c r="AJ169" s="40"/>
      <c r="AK169" s="40"/>
      <c r="AL169" s="40"/>
      <c r="AM169" s="40"/>
      <c r="AN169" s="40"/>
      <c r="AO169" s="40"/>
      <c r="AP169" s="40"/>
      <c r="AQ169" s="40"/>
      <c r="AR169" s="40"/>
      <c r="AS169" s="40"/>
      <c r="AT169" s="40"/>
      <c r="AU169" s="40"/>
      <c r="AV169" s="40"/>
      <c r="AW169" s="40"/>
      <c r="AX169" s="40"/>
      <c r="AY169" s="40"/>
      <c r="AZ169" s="40"/>
      <c r="BA169" s="40"/>
      <c r="BB169" s="40"/>
      <c r="BC169" s="40"/>
      <c r="BD169" s="40"/>
      <c r="BE169" s="40"/>
      <c r="BF169" s="40"/>
      <c r="BG169" s="40"/>
      <c r="BH169" s="40"/>
      <c r="BI169" s="40"/>
      <c r="BJ169" s="40"/>
      <c r="BK169" s="40"/>
      <c r="BL169" s="40"/>
      <c r="BM169" s="40"/>
      <c r="BN169" s="40"/>
      <c r="BO169" s="40"/>
      <c r="BP169" s="40"/>
      <c r="BQ169" s="40"/>
      <c r="BR169" s="40"/>
      <c r="BS169" s="40"/>
      <c r="BT169" s="40"/>
      <c r="BU169" s="40"/>
      <c r="BV169" s="40"/>
      <c r="BW169" s="40"/>
      <c r="BX169" s="40"/>
      <c r="BY169" s="40"/>
      <c r="BZ169" s="40"/>
      <c r="CA169" s="40"/>
      <c r="CB169" s="40"/>
      <c r="CC169" s="40"/>
      <c r="CD169" s="40"/>
      <c r="CE169" s="40"/>
    </row>
    <row r="170" spans="1:83" x14ac:dyDescent="0.35">
      <c r="A170" s="40"/>
      <c r="B170" s="40"/>
      <c r="C170" s="40"/>
      <c r="D170" s="40"/>
      <c r="E170" s="40"/>
      <c r="F170" s="40"/>
      <c r="G170" s="40"/>
      <c r="H170" s="40"/>
      <c r="I170" s="40"/>
      <c r="J170" s="40"/>
      <c r="K170" s="40"/>
      <c r="L170" s="40"/>
      <c r="M170" s="40"/>
      <c r="N170" s="40"/>
      <c r="O170" s="40"/>
      <c r="P170" s="40"/>
      <c r="Q170" s="40"/>
      <c r="R170" s="40"/>
      <c r="S170" s="40"/>
      <c r="T170" s="40"/>
      <c r="U170" s="40"/>
      <c r="V170" s="40"/>
      <c r="W170" s="40"/>
      <c r="X170" s="40"/>
      <c r="Y170" s="40"/>
      <c r="Z170" s="40"/>
      <c r="AA170" s="40"/>
      <c r="AB170" s="40"/>
      <c r="AC170" s="40"/>
      <c r="AD170" s="40"/>
      <c r="AE170" s="40"/>
      <c r="AF170" s="40"/>
      <c r="AG170" s="40"/>
      <c r="AH170" s="40"/>
      <c r="AI170" s="40"/>
      <c r="AJ170" s="40"/>
      <c r="AK170" s="40"/>
      <c r="AL170" s="40"/>
      <c r="AM170" s="40"/>
      <c r="AN170" s="40"/>
      <c r="AO170" s="40"/>
      <c r="AP170" s="40"/>
      <c r="AQ170" s="40"/>
      <c r="AR170" s="40"/>
      <c r="AS170" s="40"/>
      <c r="AT170" s="40"/>
      <c r="AU170" s="40"/>
      <c r="AV170" s="40"/>
      <c r="AW170" s="40"/>
      <c r="AX170" s="40"/>
      <c r="AY170" s="40"/>
      <c r="AZ170" s="40"/>
      <c r="BA170" s="40"/>
      <c r="BB170" s="40"/>
      <c r="BC170" s="40"/>
      <c r="BD170" s="40"/>
      <c r="BE170" s="40"/>
      <c r="BF170" s="40"/>
      <c r="BG170" s="40"/>
      <c r="BH170" s="40"/>
      <c r="BI170" s="40"/>
      <c r="BJ170" s="40"/>
      <c r="BK170" s="40"/>
      <c r="BL170" s="40"/>
      <c r="BM170" s="40"/>
      <c r="BN170" s="40"/>
      <c r="BO170" s="40"/>
      <c r="BP170" s="40"/>
      <c r="BQ170" s="40"/>
      <c r="BR170" s="40"/>
      <c r="BS170" s="40"/>
      <c r="BT170" s="40"/>
      <c r="BU170" s="40"/>
      <c r="BV170" s="40"/>
      <c r="BW170" s="40"/>
      <c r="BX170" s="40"/>
      <c r="BY170" s="40"/>
      <c r="BZ170" s="40"/>
      <c r="CA170" s="40"/>
      <c r="CB170" s="40"/>
      <c r="CC170" s="40"/>
      <c r="CD170" s="40"/>
      <c r="CE170" s="40"/>
    </row>
    <row r="171" spans="1:83" x14ac:dyDescent="0.35">
      <c r="A171" s="40"/>
      <c r="B171" s="40"/>
      <c r="C171" s="40"/>
      <c r="D171" s="40"/>
      <c r="E171" s="40"/>
      <c r="F171" s="40"/>
      <c r="G171" s="40"/>
      <c r="H171" s="40"/>
      <c r="I171" s="40"/>
      <c r="J171" s="40"/>
      <c r="K171" s="40"/>
      <c r="L171" s="40"/>
      <c r="M171" s="40"/>
      <c r="N171" s="40"/>
      <c r="O171" s="40"/>
      <c r="P171" s="40"/>
      <c r="Q171" s="40"/>
      <c r="R171" s="40"/>
      <c r="S171" s="40"/>
      <c r="T171" s="40"/>
      <c r="U171" s="40"/>
      <c r="V171" s="40"/>
      <c r="W171" s="40"/>
      <c r="X171" s="40"/>
      <c r="Y171" s="40"/>
      <c r="Z171" s="40"/>
      <c r="AA171" s="40"/>
      <c r="AB171" s="40"/>
      <c r="AC171" s="40"/>
      <c r="AD171" s="40"/>
      <c r="AE171" s="40"/>
      <c r="AF171" s="40"/>
      <c r="AG171" s="40"/>
      <c r="AH171" s="40"/>
      <c r="AI171" s="40"/>
      <c r="AJ171" s="40"/>
      <c r="AK171" s="40"/>
      <c r="AL171" s="40"/>
      <c r="AM171" s="40"/>
      <c r="AN171" s="40"/>
      <c r="AO171" s="40"/>
      <c r="AP171" s="40"/>
      <c r="AQ171" s="40"/>
      <c r="AR171" s="40"/>
      <c r="AS171" s="40"/>
      <c r="AT171" s="40"/>
      <c r="AU171" s="40"/>
      <c r="AV171" s="40"/>
      <c r="AW171" s="40"/>
      <c r="AX171" s="40"/>
      <c r="AY171" s="40"/>
      <c r="AZ171" s="40"/>
      <c r="BA171" s="40"/>
      <c r="BB171" s="40"/>
      <c r="BC171" s="40"/>
      <c r="BD171" s="40"/>
      <c r="BE171" s="40"/>
      <c r="BF171" s="40"/>
      <c r="BG171" s="40"/>
      <c r="BH171" s="40"/>
      <c r="BI171" s="40"/>
      <c r="BJ171" s="40"/>
      <c r="BK171" s="40"/>
      <c r="BL171" s="40"/>
      <c r="BM171" s="40"/>
      <c r="BN171" s="40"/>
      <c r="BO171" s="40"/>
      <c r="BP171" s="40"/>
      <c r="BQ171" s="40"/>
      <c r="BR171" s="40"/>
      <c r="BS171" s="40"/>
      <c r="BT171" s="40"/>
      <c r="BU171" s="40"/>
      <c r="BV171" s="40"/>
      <c r="BW171" s="40"/>
      <c r="BX171" s="40"/>
      <c r="BY171" s="40"/>
      <c r="BZ171" s="40"/>
      <c r="CA171" s="40"/>
      <c r="CB171" s="40"/>
      <c r="CC171" s="40"/>
      <c r="CD171" s="40"/>
      <c r="CE171" s="40"/>
    </row>
    <row r="172" spans="1:83" x14ac:dyDescent="0.35">
      <c r="A172" s="40"/>
      <c r="B172" s="40"/>
      <c r="C172" s="40"/>
      <c r="D172" s="40"/>
      <c r="E172" s="40"/>
      <c r="F172" s="40"/>
      <c r="G172" s="40"/>
      <c r="H172" s="40"/>
      <c r="I172" s="40"/>
      <c r="J172" s="40"/>
      <c r="K172" s="40"/>
      <c r="L172" s="40"/>
      <c r="M172" s="40"/>
      <c r="N172" s="40"/>
      <c r="O172" s="40"/>
      <c r="P172" s="40"/>
      <c r="Q172" s="40"/>
      <c r="R172" s="40"/>
      <c r="S172" s="40"/>
      <c r="T172" s="40"/>
      <c r="U172" s="40"/>
      <c r="V172" s="40"/>
      <c r="W172" s="40"/>
      <c r="X172" s="40"/>
      <c r="Y172" s="40"/>
      <c r="Z172" s="40"/>
      <c r="AA172" s="40"/>
      <c r="AB172" s="40"/>
      <c r="AC172" s="40"/>
      <c r="AD172" s="40"/>
      <c r="AE172" s="40"/>
      <c r="AF172" s="40"/>
      <c r="AG172" s="40"/>
      <c r="AH172" s="40"/>
      <c r="AI172" s="40"/>
      <c r="AJ172" s="40"/>
      <c r="AK172" s="40"/>
      <c r="AL172" s="40"/>
      <c r="AM172" s="40"/>
      <c r="AN172" s="40"/>
      <c r="AO172" s="40"/>
      <c r="AP172" s="40"/>
      <c r="AQ172" s="40"/>
      <c r="AR172" s="40"/>
      <c r="AS172" s="40"/>
      <c r="AT172" s="40"/>
      <c r="AU172" s="40"/>
      <c r="AV172" s="40"/>
      <c r="AW172" s="40"/>
      <c r="AX172" s="40"/>
      <c r="AY172" s="40"/>
      <c r="AZ172" s="40"/>
      <c r="BA172" s="40"/>
      <c r="BB172" s="40"/>
      <c r="BC172" s="40"/>
      <c r="BD172" s="40"/>
      <c r="BE172" s="40"/>
      <c r="BF172" s="40"/>
      <c r="BG172" s="40"/>
      <c r="BH172" s="40"/>
      <c r="BI172" s="40"/>
      <c r="BJ172" s="40"/>
      <c r="BK172" s="40"/>
      <c r="BL172" s="40"/>
      <c r="BM172" s="40"/>
      <c r="BN172" s="40"/>
      <c r="BO172" s="40"/>
      <c r="BP172" s="40"/>
      <c r="BQ172" s="40"/>
      <c r="BR172" s="40"/>
      <c r="BS172" s="40"/>
      <c r="BT172" s="40"/>
      <c r="BU172" s="40"/>
      <c r="BV172" s="40"/>
      <c r="BW172" s="40"/>
      <c r="BX172" s="40"/>
      <c r="BY172" s="40"/>
      <c r="BZ172" s="40"/>
      <c r="CA172" s="40"/>
      <c r="CB172" s="40"/>
      <c r="CC172" s="40"/>
      <c r="CD172" s="40"/>
      <c r="CE172" s="40"/>
    </row>
    <row r="173" spans="1:83" x14ac:dyDescent="0.35">
      <c r="A173" s="40"/>
      <c r="B173" s="40"/>
      <c r="C173" s="40"/>
      <c r="D173" s="40"/>
      <c r="E173" s="40"/>
      <c r="F173" s="40"/>
      <c r="G173" s="40"/>
      <c r="H173" s="40"/>
      <c r="I173" s="40"/>
      <c r="J173" s="40"/>
      <c r="K173" s="40"/>
      <c r="L173" s="40"/>
      <c r="M173" s="40"/>
      <c r="N173" s="40"/>
      <c r="O173" s="40"/>
      <c r="P173" s="40"/>
      <c r="Q173" s="40"/>
      <c r="R173" s="40"/>
      <c r="S173" s="40"/>
      <c r="T173" s="40"/>
      <c r="U173" s="40"/>
      <c r="V173" s="40"/>
      <c r="W173" s="40"/>
      <c r="X173" s="40"/>
      <c r="Y173" s="40"/>
      <c r="Z173" s="40"/>
      <c r="AA173" s="40"/>
      <c r="AB173" s="40"/>
      <c r="AC173" s="40"/>
      <c r="AD173" s="40"/>
      <c r="AE173" s="40"/>
      <c r="AF173" s="40"/>
      <c r="AG173" s="40"/>
      <c r="AH173" s="40"/>
      <c r="AI173" s="40"/>
      <c r="AJ173" s="40"/>
      <c r="AK173" s="40"/>
      <c r="AL173" s="40"/>
      <c r="AM173" s="40"/>
      <c r="AN173" s="40"/>
      <c r="AO173" s="40"/>
      <c r="AP173" s="40"/>
      <c r="AQ173" s="40"/>
      <c r="AR173" s="40"/>
      <c r="AS173" s="40"/>
      <c r="AT173" s="40"/>
      <c r="AU173" s="40"/>
      <c r="AV173" s="40"/>
      <c r="AW173" s="40"/>
      <c r="AX173" s="40"/>
      <c r="AY173" s="40"/>
      <c r="AZ173" s="40"/>
      <c r="BA173" s="40"/>
      <c r="BB173" s="40"/>
      <c r="BC173" s="40"/>
      <c r="BD173" s="40"/>
      <c r="BE173" s="40"/>
      <c r="BF173" s="40"/>
      <c r="BG173" s="40"/>
      <c r="BH173" s="40"/>
      <c r="BI173" s="40"/>
      <c r="BJ173" s="40"/>
      <c r="BK173" s="40"/>
      <c r="BL173" s="40"/>
      <c r="BM173" s="40"/>
      <c r="BN173" s="40"/>
      <c r="BO173" s="40"/>
      <c r="BP173" s="40"/>
      <c r="BQ173" s="40"/>
      <c r="BR173" s="40"/>
      <c r="BS173" s="40"/>
      <c r="BT173" s="40"/>
      <c r="BU173" s="40"/>
      <c r="BV173" s="40"/>
      <c r="BW173" s="40"/>
      <c r="BX173" s="40"/>
      <c r="BY173" s="40"/>
      <c r="BZ173" s="40"/>
      <c r="CA173" s="40"/>
      <c r="CB173" s="40"/>
      <c r="CC173" s="40"/>
      <c r="CD173" s="40"/>
      <c r="CE173" s="40"/>
    </row>
    <row r="174" spans="1:83" x14ac:dyDescent="0.35">
      <c r="A174" s="40"/>
      <c r="B174" s="40"/>
      <c r="C174" s="40"/>
      <c r="D174" s="40"/>
      <c r="E174" s="40"/>
      <c r="F174" s="40"/>
      <c r="G174" s="40"/>
      <c r="H174" s="40"/>
      <c r="I174" s="40"/>
      <c r="J174" s="40"/>
      <c r="K174" s="40"/>
      <c r="L174" s="40"/>
      <c r="M174" s="40"/>
      <c r="N174" s="40"/>
      <c r="O174" s="40"/>
      <c r="P174" s="40"/>
      <c r="Q174" s="40"/>
      <c r="R174" s="40"/>
      <c r="S174" s="40"/>
      <c r="T174" s="40"/>
      <c r="U174" s="40"/>
      <c r="V174" s="40"/>
      <c r="W174" s="40"/>
      <c r="X174" s="40"/>
      <c r="Y174" s="40"/>
      <c r="Z174" s="40"/>
      <c r="AA174" s="40"/>
      <c r="AB174" s="40"/>
      <c r="AC174" s="40"/>
      <c r="AD174" s="40"/>
      <c r="AE174" s="40"/>
      <c r="AF174" s="40"/>
      <c r="AG174" s="40"/>
      <c r="AH174" s="40"/>
      <c r="AI174" s="40"/>
      <c r="AJ174" s="40"/>
      <c r="AK174" s="40"/>
      <c r="AL174" s="40"/>
      <c r="AM174" s="40"/>
      <c r="AN174" s="40"/>
      <c r="AO174" s="40"/>
      <c r="AP174" s="40"/>
      <c r="AQ174" s="40"/>
      <c r="AR174" s="40"/>
      <c r="AS174" s="40"/>
      <c r="AT174" s="40"/>
      <c r="AU174" s="40"/>
      <c r="AV174" s="40"/>
      <c r="AW174" s="40"/>
      <c r="AX174" s="40"/>
      <c r="AY174" s="40"/>
      <c r="AZ174" s="40"/>
      <c r="BA174" s="40"/>
      <c r="BB174" s="40"/>
      <c r="BC174" s="40"/>
      <c r="BD174" s="40"/>
      <c r="BE174" s="40"/>
      <c r="BF174" s="40"/>
      <c r="BG174" s="40"/>
      <c r="BH174" s="40"/>
      <c r="BI174" s="40"/>
      <c r="BJ174" s="40"/>
      <c r="BK174" s="40"/>
      <c r="BL174" s="40"/>
      <c r="BM174" s="40"/>
      <c r="BN174" s="40"/>
      <c r="BO174" s="40"/>
      <c r="BP174" s="40"/>
      <c r="BQ174" s="40"/>
      <c r="BR174" s="40"/>
      <c r="BS174" s="40"/>
      <c r="BT174" s="40"/>
      <c r="BU174" s="40"/>
      <c r="BV174" s="40"/>
      <c r="BW174" s="40"/>
      <c r="BX174" s="40"/>
      <c r="BY174" s="40"/>
      <c r="BZ174" s="40"/>
      <c r="CA174" s="40"/>
      <c r="CB174" s="40"/>
      <c r="CC174" s="40"/>
      <c r="CD174" s="40"/>
      <c r="CE174" s="40"/>
    </row>
    <row r="175" spans="1:83" x14ac:dyDescent="0.35">
      <c r="A175" s="40"/>
      <c r="B175" s="40"/>
      <c r="C175" s="40"/>
      <c r="D175" s="40"/>
      <c r="E175" s="40"/>
      <c r="F175" s="40"/>
      <c r="G175" s="40"/>
      <c r="H175" s="40"/>
      <c r="I175" s="40"/>
      <c r="J175" s="40"/>
      <c r="K175" s="40"/>
      <c r="L175" s="40"/>
      <c r="M175" s="40"/>
      <c r="N175" s="40"/>
      <c r="O175" s="40"/>
      <c r="P175" s="40"/>
      <c r="Q175" s="40"/>
      <c r="R175" s="40"/>
      <c r="S175" s="40"/>
      <c r="T175" s="40"/>
      <c r="U175" s="40"/>
      <c r="V175" s="40"/>
      <c r="W175" s="40"/>
      <c r="X175" s="40"/>
      <c r="Y175" s="40"/>
      <c r="Z175" s="40"/>
      <c r="AA175" s="40"/>
      <c r="AB175" s="40"/>
      <c r="AC175" s="40"/>
      <c r="AD175" s="40"/>
      <c r="AE175" s="40"/>
      <c r="AF175" s="40"/>
      <c r="AG175" s="40"/>
      <c r="AH175" s="40"/>
      <c r="AI175" s="40"/>
      <c r="AJ175" s="40"/>
      <c r="AK175" s="40"/>
      <c r="AL175" s="40"/>
      <c r="AM175" s="40"/>
      <c r="AN175" s="40"/>
      <c r="AO175" s="40"/>
      <c r="AP175" s="40"/>
      <c r="AQ175" s="40"/>
      <c r="AR175" s="40"/>
      <c r="AS175" s="40"/>
      <c r="AT175" s="40"/>
      <c r="AU175" s="40"/>
      <c r="AV175" s="40"/>
      <c r="AW175" s="40"/>
      <c r="AX175" s="40"/>
      <c r="AY175" s="40"/>
      <c r="AZ175" s="40"/>
      <c r="BA175" s="40"/>
      <c r="BB175" s="40"/>
      <c r="BC175" s="40"/>
      <c r="BD175" s="40"/>
      <c r="BE175" s="40"/>
      <c r="BF175" s="40"/>
      <c r="BG175" s="40"/>
      <c r="BH175" s="40"/>
      <c r="BI175" s="40"/>
      <c r="BJ175" s="40"/>
      <c r="BK175" s="40"/>
      <c r="BL175" s="40"/>
      <c r="BM175" s="40"/>
      <c r="BN175" s="40"/>
      <c r="BO175" s="40"/>
      <c r="BP175" s="40"/>
      <c r="BQ175" s="40"/>
      <c r="BR175" s="40"/>
      <c r="BS175" s="40"/>
      <c r="BT175" s="40"/>
      <c r="BU175" s="40"/>
      <c r="BV175" s="40"/>
      <c r="BW175" s="40"/>
      <c r="BX175" s="40"/>
      <c r="BY175" s="40"/>
      <c r="BZ175" s="40"/>
      <c r="CA175" s="40"/>
      <c r="CB175" s="40"/>
      <c r="CC175" s="40"/>
      <c r="CD175" s="40"/>
      <c r="CE175" s="40"/>
    </row>
    <row r="176" spans="1:83" x14ac:dyDescent="0.35">
      <c r="A176" s="40"/>
      <c r="B176" s="40"/>
      <c r="C176" s="40"/>
      <c r="D176" s="40"/>
      <c r="E176" s="40"/>
      <c r="F176" s="40"/>
      <c r="G176" s="40"/>
      <c r="H176" s="40"/>
      <c r="I176" s="40"/>
      <c r="J176" s="40"/>
      <c r="K176" s="40"/>
      <c r="L176" s="40"/>
      <c r="M176" s="40"/>
      <c r="N176" s="40"/>
      <c r="O176" s="40"/>
      <c r="P176" s="40"/>
      <c r="Q176" s="40"/>
      <c r="R176" s="40"/>
      <c r="S176" s="40"/>
      <c r="T176" s="40"/>
      <c r="U176" s="40"/>
      <c r="V176" s="40"/>
      <c r="W176" s="40"/>
      <c r="X176" s="40"/>
      <c r="Y176" s="40"/>
      <c r="Z176" s="40"/>
      <c r="AA176" s="40"/>
      <c r="AB176" s="40"/>
      <c r="AC176" s="40"/>
      <c r="AD176" s="40"/>
      <c r="AE176" s="40"/>
      <c r="AF176" s="40"/>
      <c r="AG176" s="40"/>
      <c r="AH176" s="40"/>
      <c r="AI176" s="40"/>
      <c r="AJ176" s="40"/>
      <c r="AK176" s="40"/>
      <c r="AL176" s="40"/>
      <c r="AM176" s="40"/>
      <c r="AN176" s="40"/>
      <c r="AO176" s="40"/>
      <c r="AP176" s="40"/>
      <c r="AQ176" s="40"/>
      <c r="AR176" s="40"/>
      <c r="AS176" s="40"/>
      <c r="AT176" s="40"/>
      <c r="AU176" s="40"/>
      <c r="AV176" s="40"/>
      <c r="AW176" s="40"/>
      <c r="AX176" s="40"/>
      <c r="AY176" s="40"/>
      <c r="AZ176" s="40"/>
      <c r="BA176" s="40"/>
      <c r="BB176" s="40"/>
      <c r="BC176" s="40"/>
      <c r="BD176" s="40"/>
      <c r="BE176" s="40"/>
      <c r="BF176" s="40"/>
      <c r="BG176" s="40"/>
      <c r="BH176" s="40"/>
      <c r="BI176" s="40"/>
      <c r="BJ176" s="40"/>
      <c r="BK176" s="40"/>
      <c r="BL176" s="40"/>
      <c r="BM176" s="40"/>
      <c r="BN176" s="40"/>
      <c r="BO176" s="40"/>
      <c r="BP176" s="40"/>
      <c r="BQ176" s="40"/>
      <c r="BR176" s="40"/>
      <c r="BS176" s="40"/>
      <c r="BT176" s="40"/>
      <c r="BU176" s="40"/>
      <c r="BV176" s="40"/>
      <c r="BW176" s="40"/>
      <c r="BX176" s="40"/>
      <c r="BY176" s="40"/>
      <c r="BZ176" s="40"/>
      <c r="CA176" s="40"/>
      <c r="CB176" s="40"/>
      <c r="CC176" s="40"/>
      <c r="CD176" s="40"/>
      <c r="CE176" s="40"/>
    </row>
    <row r="177" spans="1:83" x14ac:dyDescent="0.35">
      <c r="A177" s="40"/>
      <c r="B177" s="40"/>
      <c r="C177" s="40"/>
      <c r="D177" s="40"/>
      <c r="E177" s="40"/>
      <c r="F177" s="40"/>
      <c r="G177" s="40"/>
      <c r="H177" s="40"/>
      <c r="I177" s="40"/>
      <c r="J177" s="40"/>
      <c r="K177" s="40"/>
      <c r="L177" s="40"/>
      <c r="M177" s="40"/>
      <c r="N177" s="40"/>
      <c r="O177" s="40"/>
      <c r="P177" s="40"/>
      <c r="Q177" s="40"/>
      <c r="R177" s="40"/>
      <c r="S177" s="40"/>
      <c r="T177" s="40"/>
      <c r="U177" s="40"/>
      <c r="V177" s="40"/>
      <c r="W177" s="40"/>
      <c r="X177" s="40"/>
      <c r="Y177" s="40"/>
      <c r="Z177" s="40"/>
      <c r="AA177" s="40"/>
      <c r="AB177" s="40"/>
      <c r="AC177" s="40"/>
      <c r="AD177" s="40"/>
      <c r="AE177" s="40"/>
      <c r="AF177" s="40"/>
      <c r="AG177" s="40"/>
      <c r="AH177" s="40"/>
      <c r="AI177" s="40"/>
      <c r="AJ177" s="40"/>
      <c r="AK177" s="40"/>
      <c r="AL177" s="40"/>
      <c r="AM177" s="40"/>
      <c r="AN177" s="40"/>
      <c r="AO177" s="40"/>
      <c r="AP177" s="40"/>
      <c r="AQ177" s="40"/>
      <c r="AR177" s="40"/>
      <c r="AS177" s="40"/>
      <c r="AT177" s="40"/>
      <c r="AU177" s="40"/>
      <c r="AV177" s="40"/>
      <c r="AW177" s="40"/>
      <c r="AX177" s="40"/>
      <c r="AY177" s="40"/>
      <c r="AZ177" s="40"/>
      <c r="BA177" s="40"/>
      <c r="BB177" s="40"/>
      <c r="BC177" s="40"/>
      <c r="BD177" s="40"/>
      <c r="BE177" s="40"/>
      <c r="BF177" s="40"/>
      <c r="BG177" s="40"/>
      <c r="BH177" s="40"/>
      <c r="BI177" s="40"/>
      <c r="BJ177" s="40"/>
      <c r="BK177" s="40"/>
      <c r="BL177" s="40"/>
      <c r="BM177" s="40"/>
      <c r="BN177" s="40"/>
      <c r="BO177" s="40"/>
      <c r="BP177" s="40"/>
      <c r="BQ177" s="40"/>
      <c r="BR177" s="40"/>
      <c r="BS177" s="40"/>
      <c r="BT177" s="40"/>
      <c r="BU177" s="40"/>
      <c r="BV177" s="40"/>
      <c r="BW177" s="40"/>
      <c r="BX177" s="40"/>
      <c r="BY177" s="40"/>
      <c r="BZ177" s="40"/>
      <c r="CA177" s="40"/>
      <c r="CB177" s="40"/>
      <c r="CC177" s="40"/>
      <c r="CD177" s="40"/>
      <c r="CE177" s="40"/>
    </row>
    <row r="178" spans="1:83" x14ac:dyDescent="0.35">
      <c r="A178" s="40"/>
      <c r="B178" s="40"/>
      <c r="C178" s="40"/>
      <c r="D178" s="40"/>
      <c r="E178" s="40"/>
      <c r="F178" s="40"/>
      <c r="G178" s="40"/>
      <c r="H178" s="40"/>
      <c r="I178" s="40"/>
      <c r="J178" s="40"/>
      <c r="K178" s="40"/>
      <c r="L178" s="40"/>
      <c r="M178" s="40"/>
      <c r="N178" s="40"/>
      <c r="O178" s="40"/>
      <c r="P178" s="40"/>
      <c r="Q178" s="40"/>
      <c r="R178" s="40"/>
      <c r="S178" s="40"/>
      <c r="T178" s="40"/>
      <c r="U178" s="40"/>
      <c r="V178" s="40"/>
      <c r="W178" s="40"/>
      <c r="X178" s="40"/>
      <c r="Y178" s="40"/>
      <c r="Z178" s="40"/>
      <c r="AA178" s="40"/>
      <c r="AB178" s="40"/>
      <c r="AC178" s="40"/>
      <c r="AD178" s="40"/>
      <c r="AE178" s="40"/>
      <c r="AF178" s="40"/>
      <c r="AG178" s="40"/>
      <c r="AH178" s="40"/>
      <c r="AI178" s="40"/>
      <c r="AJ178" s="40"/>
      <c r="AK178" s="40"/>
      <c r="AL178" s="40"/>
      <c r="AM178" s="40"/>
      <c r="AN178" s="40"/>
      <c r="AO178" s="40"/>
      <c r="AP178" s="40"/>
      <c r="AQ178" s="40"/>
      <c r="AR178" s="40"/>
      <c r="AS178" s="40"/>
      <c r="AT178" s="40"/>
      <c r="AU178" s="40"/>
      <c r="AV178" s="40"/>
      <c r="AW178" s="40"/>
      <c r="AX178" s="40"/>
      <c r="AY178" s="40"/>
      <c r="AZ178" s="40"/>
      <c r="BA178" s="40"/>
      <c r="BB178" s="40"/>
      <c r="BC178" s="40"/>
      <c r="BD178" s="40"/>
      <c r="BE178" s="40"/>
      <c r="BF178" s="40"/>
      <c r="BG178" s="40"/>
      <c r="BH178" s="40"/>
      <c r="BI178" s="40"/>
      <c r="BJ178" s="40"/>
      <c r="BK178" s="40"/>
      <c r="BL178" s="40"/>
      <c r="BM178" s="40"/>
      <c r="BN178" s="40"/>
      <c r="BO178" s="40"/>
      <c r="BP178" s="40"/>
      <c r="BQ178" s="40"/>
      <c r="BR178" s="40"/>
      <c r="BS178" s="40"/>
      <c r="BT178" s="40"/>
      <c r="BU178" s="40"/>
      <c r="BV178" s="40"/>
      <c r="BW178" s="40"/>
      <c r="BX178" s="40"/>
      <c r="BY178" s="40"/>
      <c r="BZ178" s="40"/>
      <c r="CA178" s="40"/>
      <c r="CB178" s="40"/>
      <c r="CC178" s="40"/>
      <c r="CD178" s="40"/>
      <c r="CE178" s="40"/>
    </row>
    <row r="179" spans="1:83" x14ac:dyDescent="0.35">
      <c r="A179" s="40"/>
      <c r="B179" s="40"/>
      <c r="C179" s="40"/>
      <c r="D179" s="40"/>
      <c r="E179" s="40"/>
      <c r="F179" s="40"/>
      <c r="G179" s="40"/>
      <c r="H179" s="40"/>
      <c r="I179" s="40"/>
      <c r="J179" s="40"/>
      <c r="K179" s="40"/>
      <c r="L179" s="40"/>
      <c r="M179" s="40"/>
      <c r="N179" s="40"/>
      <c r="O179" s="40"/>
      <c r="P179" s="40"/>
      <c r="Q179" s="40"/>
      <c r="R179" s="40"/>
      <c r="S179" s="40"/>
      <c r="T179" s="40"/>
      <c r="U179" s="40"/>
      <c r="V179" s="40"/>
      <c r="W179" s="40"/>
      <c r="X179" s="40"/>
      <c r="Y179" s="40"/>
      <c r="Z179" s="40"/>
      <c r="AA179" s="40"/>
      <c r="AB179" s="40"/>
      <c r="AC179" s="40"/>
      <c r="AD179" s="40"/>
      <c r="AE179" s="40"/>
      <c r="AF179" s="40"/>
      <c r="AG179" s="40"/>
      <c r="AH179" s="40"/>
      <c r="AI179" s="40"/>
      <c r="AJ179" s="40"/>
      <c r="AK179" s="40"/>
      <c r="AL179" s="40"/>
      <c r="AM179" s="40"/>
      <c r="AN179" s="40"/>
      <c r="AO179" s="40"/>
      <c r="AP179" s="40"/>
      <c r="AQ179" s="40"/>
      <c r="AR179" s="40"/>
      <c r="AS179" s="40"/>
      <c r="AT179" s="40"/>
      <c r="AU179" s="40"/>
      <c r="AV179" s="40"/>
      <c r="AW179" s="40"/>
      <c r="AX179" s="40"/>
      <c r="AY179" s="40"/>
      <c r="AZ179" s="40"/>
      <c r="BA179" s="40"/>
      <c r="BB179" s="40"/>
      <c r="BC179" s="40"/>
      <c r="BD179" s="40"/>
      <c r="BE179" s="40"/>
      <c r="BF179" s="40"/>
      <c r="BG179" s="40"/>
      <c r="BH179" s="40"/>
      <c r="BI179" s="40"/>
      <c r="BJ179" s="40"/>
      <c r="BK179" s="40"/>
      <c r="BL179" s="40"/>
      <c r="BM179" s="40"/>
      <c r="BN179" s="40"/>
      <c r="BO179" s="40"/>
      <c r="BP179" s="40"/>
      <c r="BQ179" s="40"/>
      <c r="BR179" s="40"/>
      <c r="BS179" s="40"/>
      <c r="BT179" s="40"/>
      <c r="BU179" s="40"/>
      <c r="BV179" s="40"/>
      <c r="BW179" s="40"/>
      <c r="BX179" s="40"/>
      <c r="BY179" s="40"/>
      <c r="BZ179" s="40"/>
      <c r="CA179" s="40"/>
      <c r="CB179" s="40"/>
      <c r="CC179" s="40"/>
      <c r="CD179" s="40"/>
      <c r="CE179" s="40"/>
    </row>
    <row r="180" spans="1:83" x14ac:dyDescent="0.35">
      <c r="A180" s="40"/>
      <c r="B180" s="40"/>
      <c r="C180" s="40"/>
      <c r="D180" s="40"/>
      <c r="E180" s="40"/>
      <c r="F180" s="40"/>
      <c r="G180" s="40"/>
      <c r="H180" s="40"/>
      <c r="I180" s="40"/>
      <c r="J180" s="40"/>
      <c r="K180" s="40"/>
      <c r="L180" s="40"/>
      <c r="M180" s="40"/>
      <c r="N180" s="40"/>
      <c r="O180" s="40"/>
      <c r="P180" s="40"/>
      <c r="Q180" s="40"/>
      <c r="R180" s="40"/>
      <c r="S180" s="40"/>
      <c r="T180" s="40"/>
      <c r="U180" s="40"/>
      <c r="V180" s="40"/>
      <c r="W180" s="40"/>
      <c r="X180" s="40"/>
      <c r="Y180" s="40"/>
      <c r="Z180" s="40"/>
      <c r="AA180" s="40"/>
      <c r="AB180" s="40"/>
      <c r="AC180" s="40"/>
      <c r="AD180" s="40"/>
      <c r="AE180" s="40"/>
      <c r="AF180" s="40"/>
      <c r="AG180" s="40"/>
      <c r="AH180" s="40"/>
      <c r="AI180" s="40"/>
      <c r="AJ180" s="40"/>
      <c r="AK180" s="40"/>
      <c r="AL180" s="40"/>
      <c r="AM180" s="40"/>
      <c r="AN180" s="40"/>
      <c r="AO180" s="40"/>
      <c r="AP180" s="40"/>
      <c r="AQ180" s="40"/>
      <c r="AR180" s="40"/>
      <c r="AS180" s="40"/>
      <c r="AT180" s="40"/>
      <c r="AU180" s="40"/>
      <c r="AV180" s="40"/>
      <c r="AW180" s="40"/>
      <c r="AX180" s="40"/>
      <c r="AY180" s="40"/>
      <c r="AZ180" s="40"/>
      <c r="BA180" s="40"/>
      <c r="BB180" s="40"/>
      <c r="BC180" s="40"/>
      <c r="BD180" s="40"/>
      <c r="BE180" s="40"/>
      <c r="BF180" s="40"/>
      <c r="BG180" s="40"/>
      <c r="BH180" s="40"/>
      <c r="BI180" s="40"/>
      <c r="BJ180" s="40"/>
      <c r="BK180" s="40"/>
      <c r="BL180" s="40"/>
      <c r="BM180" s="40"/>
      <c r="BN180" s="40"/>
      <c r="BO180" s="40"/>
      <c r="BP180" s="40"/>
      <c r="BQ180" s="40"/>
      <c r="BR180" s="40"/>
      <c r="BS180" s="40"/>
      <c r="BT180" s="40"/>
      <c r="BU180" s="40"/>
      <c r="BV180" s="40"/>
      <c r="BW180" s="40"/>
      <c r="BX180" s="40"/>
      <c r="BY180" s="40"/>
      <c r="BZ180" s="40"/>
      <c r="CA180" s="40"/>
      <c r="CB180" s="40"/>
      <c r="CC180" s="40"/>
      <c r="CD180" s="40"/>
      <c r="CE180" s="40"/>
    </row>
    <row r="181" spans="1:83" x14ac:dyDescent="0.35">
      <c r="A181" s="40"/>
      <c r="B181" s="40"/>
      <c r="C181" s="40"/>
      <c r="D181" s="40"/>
      <c r="E181" s="40"/>
      <c r="F181" s="40"/>
      <c r="G181" s="40"/>
      <c r="H181" s="40"/>
      <c r="I181" s="40"/>
      <c r="J181" s="40"/>
      <c r="K181" s="40"/>
      <c r="L181" s="40"/>
      <c r="M181" s="40"/>
      <c r="N181" s="40"/>
      <c r="O181" s="40"/>
      <c r="P181" s="40"/>
      <c r="Q181" s="40"/>
      <c r="R181" s="40"/>
      <c r="S181" s="40"/>
      <c r="T181" s="40"/>
      <c r="U181" s="40"/>
      <c r="V181" s="40"/>
      <c r="W181" s="40"/>
      <c r="X181" s="40"/>
      <c r="Y181" s="40"/>
      <c r="Z181" s="40"/>
      <c r="AA181" s="40"/>
      <c r="AB181" s="40"/>
      <c r="AC181" s="40"/>
      <c r="AD181" s="40"/>
      <c r="AE181" s="40"/>
      <c r="AF181" s="40"/>
      <c r="AG181" s="40"/>
      <c r="AH181" s="40"/>
      <c r="AI181" s="40"/>
      <c r="AJ181" s="40"/>
      <c r="AK181" s="40"/>
      <c r="AL181" s="40"/>
      <c r="AM181" s="40"/>
      <c r="AN181" s="40"/>
      <c r="AO181" s="40"/>
      <c r="AP181" s="40"/>
      <c r="AQ181" s="40"/>
      <c r="AR181" s="40"/>
      <c r="AS181" s="40"/>
      <c r="AT181" s="40"/>
      <c r="AU181" s="40"/>
      <c r="AV181" s="40"/>
      <c r="AW181" s="40"/>
      <c r="AX181" s="40"/>
      <c r="AY181" s="40"/>
      <c r="AZ181" s="40"/>
      <c r="BA181" s="40"/>
      <c r="BB181" s="40"/>
      <c r="BC181" s="40"/>
      <c r="BD181" s="40"/>
      <c r="BE181" s="40"/>
      <c r="BF181" s="40"/>
      <c r="BG181" s="40"/>
      <c r="BH181" s="40"/>
      <c r="BI181" s="40"/>
      <c r="BJ181" s="40"/>
      <c r="BK181" s="40"/>
      <c r="BL181" s="40"/>
      <c r="BM181" s="40"/>
      <c r="BN181" s="40"/>
      <c r="BO181" s="40"/>
      <c r="BP181" s="40"/>
      <c r="BQ181" s="40"/>
      <c r="BR181" s="40"/>
      <c r="BS181" s="40"/>
      <c r="BT181" s="40"/>
      <c r="BU181" s="40"/>
      <c r="BV181" s="40"/>
      <c r="BW181" s="40"/>
      <c r="BX181" s="40"/>
      <c r="BY181" s="40"/>
      <c r="BZ181" s="40"/>
      <c r="CA181" s="40"/>
      <c r="CB181" s="40"/>
      <c r="CC181" s="40"/>
      <c r="CD181" s="40"/>
      <c r="CE181" s="40"/>
    </row>
    <row r="182" spans="1:83" x14ac:dyDescent="0.35">
      <c r="B182" s="40"/>
      <c r="C182" s="40"/>
      <c r="D182" s="40"/>
      <c r="E182" s="40"/>
      <c r="F182" s="40"/>
      <c r="G182" s="40"/>
      <c r="H182" s="40"/>
      <c r="I182" s="40"/>
      <c r="J182" s="40"/>
      <c r="K182" s="40"/>
      <c r="L182" s="40"/>
      <c r="M182" s="40"/>
      <c r="N182" s="40"/>
      <c r="O182" s="40"/>
      <c r="P182" s="40"/>
      <c r="Q182" s="40"/>
      <c r="R182" s="40"/>
      <c r="S182" s="40"/>
      <c r="T182" s="40"/>
      <c r="U182" s="40"/>
      <c r="V182" s="40"/>
      <c r="W182" s="40"/>
      <c r="X182" s="40"/>
      <c r="Y182" s="40"/>
      <c r="Z182" s="40"/>
      <c r="AA182" s="40"/>
      <c r="AB182" s="40"/>
      <c r="AC182" s="40"/>
      <c r="AD182" s="40"/>
      <c r="AE182" s="40"/>
      <c r="AF182" s="40"/>
      <c r="AG182" s="40"/>
      <c r="AH182" s="40"/>
      <c r="AI182" s="40"/>
      <c r="AJ182" s="40"/>
      <c r="AK182" s="40"/>
      <c r="AL182" s="40"/>
      <c r="AM182" s="40"/>
      <c r="AN182" s="40"/>
      <c r="AO182" s="40"/>
      <c r="AP182" s="40"/>
      <c r="AQ182" s="40"/>
      <c r="AR182" s="40"/>
      <c r="AS182" s="40"/>
      <c r="AT182" s="40"/>
      <c r="AU182" s="40"/>
      <c r="AV182" s="40"/>
      <c r="AW182" s="40"/>
      <c r="AX182" s="40"/>
      <c r="AY182" s="40"/>
      <c r="AZ182" s="40"/>
      <c r="BA182" s="40"/>
      <c r="BB182" s="40"/>
      <c r="BC182" s="40"/>
      <c r="BD182" s="40"/>
      <c r="BE182" s="40"/>
      <c r="BF182" s="40"/>
      <c r="BG182" s="40"/>
      <c r="BH182" s="40"/>
      <c r="BI182" s="40"/>
      <c r="BJ182" s="40"/>
      <c r="BK182" s="40"/>
      <c r="BL182" s="40"/>
      <c r="BM182" s="40"/>
      <c r="BN182" s="40"/>
      <c r="BO182" s="40"/>
      <c r="BP182" s="40"/>
      <c r="BQ182" s="40"/>
      <c r="BR182" s="40"/>
      <c r="BS182" s="40"/>
      <c r="BT182" s="40"/>
      <c r="BU182" s="40"/>
      <c r="BV182" s="40"/>
      <c r="BW182" s="40"/>
      <c r="BX182" s="40"/>
      <c r="BY182" s="40"/>
      <c r="BZ182" s="40"/>
      <c r="CA182" s="40"/>
      <c r="CB182" s="40"/>
      <c r="CC182" s="40"/>
      <c r="CD182" s="40"/>
      <c r="CE182" s="40"/>
    </row>
    <row r="183" spans="1:83" x14ac:dyDescent="0.35">
      <c r="B183" s="40"/>
      <c r="C183" s="40"/>
      <c r="D183" s="40"/>
      <c r="E183" s="40"/>
      <c r="F183" s="40"/>
      <c r="G183" s="40"/>
      <c r="H183" s="40"/>
      <c r="I183" s="40"/>
      <c r="J183" s="40"/>
      <c r="K183" s="40"/>
      <c r="L183" s="40"/>
      <c r="M183" s="40"/>
      <c r="N183" s="40"/>
      <c r="O183" s="40"/>
      <c r="P183" s="40"/>
      <c r="Q183" s="40"/>
      <c r="R183" s="40"/>
      <c r="S183" s="40"/>
      <c r="T183" s="40"/>
      <c r="U183" s="40"/>
      <c r="V183" s="40"/>
      <c r="W183" s="40"/>
      <c r="X183" s="40"/>
      <c r="Y183" s="40"/>
      <c r="Z183" s="40"/>
      <c r="AA183" s="40"/>
      <c r="AB183" s="40"/>
      <c r="AC183" s="40"/>
      <c r="AD183" s="40"/>
      <c r="AE183" s="40"/>
      <c r="AF183" s="40"/>
      <c r="AG183" s="40"/>
      <c r="AH183" s="40"/>
      <c r="AI183" s="40"/>
      <c r="AJ183" s="40"/>
      <c r="AK183" s="40"/>
      <c r="AL183" s="40"/>
      <c r="AM183" s="40"/>
      <c r="AN183" s="40"/>
      <c r="AO183" s="40"/>
      <c r="AP183" s="40"/>
      <c r="AQ183" s="40"/>
      <c r="AR183" s="40"/>
      <c r="AS183" s="40"/>
      <c r="AT183" s="40"/>
      <c r="AU183" s="40"/>
      <c r="AV183" s="40"/>
      <c r="AW183" s="40"/>
      <c r="AX183" s="40"/>
      <c r="AY183" s="40"/>
      <c r="AZ183" s="40"/>
      <c r="BA183" s="40"/>
      <c r="BB183" s="40"/>
      <c r="BC183" s="40"/>
      <c r="BD183" s="40"/>
      <c r="BE183" s="40"/>
      <c r="BF183" s="40"/>
      <c r="BG183" s="40"/>
      <c r="BH183" s="40"/>
      <c r="BI183" s="40"/>
      <c r="BJ183" s="40"/>
      <c r="BK183" s="40"/>
      <c r="BL183" s="40"/>
      <c r="BM183" s="40"/>
      <c r="BN183" s="40"/>
      <c r="BO183" s="40"/>
      <c r="BP183" s="40"/>
      <c r="BQ183" s="40"/>
      <c r="BR183" s="40"/>
      <c r="BS183" s="40"/>
      <c r="BT183" s="40"/>
      <c r="BU183" s="40"/>
      <c r="BV183" s="40"/>
      <c r="BW183" s="40"/>
      <c r="BX183" s="40"/>
      <c r="BY183" s="40"/>
      <c r="BZ183" s="40"/>
      <c r="CA183" s="40"/>
      <c r="CB183" s="40"/>
      <c r="CC183" s="40"/>
      <c r="CD183" s="40"/>
      <c r="CE183" s="40"/>
    </row>
    <row r="184" spans="1:83" x14ac:dyDescent="0.35">
      <c r="B184" s="40"/>
      <c r="C184" s="40"/>
      <c r="D184" s="40"/>
      <c r="E184" s="40"/>
      <c r="F184" s="40"/>
      <c r="G184" s="40"/>
      <c r="H184" s="40"/>
      <c r="I184" s="40"/>
      <c r="J184" s="40"/>
      <c r="K184" s="40"/>
      <c r="L184" s="40"/>
      <c r="M184" s="40"/>
      <c r="N184" s="40"/>
      <c r="O184" s="40"/>
      <c r="P184" s="40"/>
      <c r="Q184" s="40"/>
      <c r="R184" s="40"/>
      <c r="S184" s="40"/>
      <c r="T184" s="40"/>
      <c r="U184" s="40"/>
      <c r="V184" s="40"/>
      <c r="W184" s="40"/>
      <c r="X184" s="40"/>
      <c r="Y184" s="40"/>
      <c r="Z184" s="40"/>
      <c r="AA184" s="40"/>
      <c r="AB184" s="40"/>
      <c r="AC184" s="40"/>
      <c r="AD184" s="40"/>
      <c r="AE184" s="40"/>
      <c r="AF184" s="40"/>
      <c r="AG184" s="40"/>
      <c r="AH184" s="40"/>
      <c r="AI184" s="40"/>
      <c r="AJ184" s="40"/>
      <c r="AK184" s="40"/>
      <c r="AL184" s="40"/>
      <c r="AM184" s="40"/>
      <c r="AN184" s="40"/>
      <c r="AO184" s="40"/>
      <c r="AP184" s="40"/>
      <c r="AQ184" s="40"/>
      <c r="AR184" s="40"/>
      <c r="AS184" s="40"/>
      <c r="AT184" s="40"/>
      <c r="AU184" s="40"/>
      <c r="AV184" s="40"/>
      <c r="AW184" s="40"/>
      <c r="AX184" s="40"/>
      <c r="AY184" s="40"/>
      <c r="AZ184" s="40"/>
      <c r="BA184" s="40"/>
      <c r="BB184" s="40"/>
      <c r="BC184" s="40"/>
      <c r="BD184" s="40"/>
      <c r="BE184" s="40"/>
      <c r="BF184" s="40"/>
      <c r="BG184" s="40"/>
      <c r="BH184" s="40"/>
      <c r="BI184" s="40"/>
      <c r="BJ184" s="40"/>
      <c r="BK184" s="40"/>
      <c r="BL184" s="40"/>
      <c r="BM184" s="40"/>
      <c r="BN184" s="40"/>
      <c r="BO184" s="40"/>
      <c r="BP184" s="40"/>
      <c r="BQ184" s="40"/>
      <c r="BR184" s="40"/>
      <c r="BS184" s="40"/>
      <c r="BT184" s="40"/>
      <c r="BU184" s="40"/>
      <c r="BV184" s="40"/>
      <c r="BW184" s="40"/>
      <c r="BX184" s="40"/>
      <c r="BY184" s="40"/>
      <c r="BZ184" s="40"/>
      <c r="CA184" s="40"/>
      <c r="CB184" s="40"/>
      <c r="CC184" s="40"/>
      <c r="CD184" s="40"/>
      <c r="CE184" s="40"/>
    </row>
    <row r="185" spans="1:83" x14ac:dyDescent="0.35">
      <c r="B185" s="40"/>
      <c r="C185" s="40"/>
      <c r="D185" s="40"/>
      <c r="E185" s="40"/>
      <c r="F185" s="40"/>
      <c r="G185" s="40"/>
      <c r="H185" s="40"/>
      <c r="I185" s="40"/>
      <c r="J185" s="40"/>
      <c r="K185" s="40"/>
      <c r="L185" s="40"/>
      <c r="M185" s="40"/>
      <c r="N185" s="40"/>
      <c r="O185" s="40"/>
      <c r="P185" s="40"/>
      <c r="Q185" s="40"/>
      <c r="R185" s="40"/>
      <c r="S185" s="40"/>
      <c r="T185" s="40"/>
      <c r="U185" s="40"/>
      <c r="V185" s="40"/>
      <c r="W185" s="40"/>
      <c r="X185" s="40"/>
      <c r="Y185" s="40"/>
      <c r="Z185" s="40"/>
      <c r="AA185" s="40"/>
      <c r="AB185" s="40"/>
      <c r="AC185" s="40"/>
      <c r="AD185" s="40"/>
      <c r="AE185" s="40"/>
      <c r="AF185" s="40"/>
      <c r="AG185" s="40"/>
      <c r="AH185" s="40"/>
      <c r="AI185" s="40"/>
      <c r="AJ185" s="40"/>
      <c r="AK185" s="40"/>
      <c r="AL185" s="40"/>
      <c r="AM185" s="40"/>
      <c r="AN185" s="40"/>
      <c r="AO185" s="40"/>
      <c r="AP185" s="40"/>
      <c r="AQ185" s="40"/>
      <c r="AR185" s="40"/>
      <c r="AS185" s="40"/>
      <c r="AT185" s="40"/>
      <c r="AU185" s="40"/>
      <c r="AV185" s="40"/>
      <c r="AW185" s="40"/>
      <c r="AX185" s="40"/>
      <c r="AY185" s="40"/>
      <c r="AZ185" s="40"/>
      <c r="BA185" s="40"/>
      <c r="BB185" s="40"/>
      <c r="BC185" s="40"/>
      <c r="BD185" s="40"/>
      <c r="BE185" s="40"/>
      <c r="BF185" s="40"/>
      <c r="BG185" s="40"/>
      <c r="BH185" s="40"/>
      <c r="BI185" s="40"/>
      <c r="BJ185" s="40"/>
      <c r="BK185" s="40"/>
      <c r="BL185" s="40"/>
      <c r="BM185" s="40"/>
      <c r="BN185" s="40"/>
      <c r="BO185" s="40"/>
      <c r="BP185" s="40"/>
      <c r="BQ185" s="40"/>
      <c r="BR185" s="40"/>
      <c r="BS185" s="40"/>
      <c r="BT185" s="40"/>
      <c r="BU185" s="40"/>
      <c r="BV185" s="40"/>
      <c r="BW185" s="40"/>
      <c r="BX185" s="40"/>
      <c r="BY185" s="40"/>
      <c r="BZ185" s="40"/>
      <c r="CA185" s="40"/>
      <c r="CB185" s="40"/>
      <c r="CC185" s="40"/>
      <c r="CD185" s="40"/>
      <c r="CE185" s="40"/>
    </row>
    <row r="186" spans="1:83" x14ac:dyDescent="0.35">
      <c r="B186" s="40"/>
      <c r="C186" s="40"/>
      <c r="D186" s="40"/>
      <c r="E186" s="40"/>
      <c r="F186" s="40"/>
      <c r="G186" s="40"/>
      <c r="H186" s="40"/>
      <c r="I186" s="40"/>
      <c r="J186" s="40"/>
      <c r="K186" s="40"/>
      <c r="L186" s="40"/>
      <c r="M186" s="40"/>
      <c r="N186" s="40"/>
      <c r="O186" s="40"/>
      <c r="P186" s="40"/>
      <c r="Q186" s="40"/>
      <c r="R186" s="40"/>
      <c r="S186" s="40"/>
      <c r="T186" s="40"/>
      <c r="U186" s="40"/>
      <c r="V186" s="40"/>
      <c r="W186" s="40"/>
      <c r="X186" s="40"/>
      <c r="Y186" s="40"/>
      <c r="Z186" s="40"/>
      <c r="AA186" s="40"/>
      <c r="AB186" s="40"/>
      <c r="AC186" s="40"/>
      <c r="AD186" s="40"/>
      <c r="AE186" s="40"/>
      <c r="AF186" s="40"/>
      <c r="AG186" s="40"/>
      <c r="AH186" s="40"/>
      <c r="AI186" s="40"/>
      <c r="AJ186" s="40"/>
      <c r="AK186" s="40"/>
      <c r="AL186" s="40"/>
      <c r="AM186" s="40"/>
      <c r="AN186" s="40"/>
      <c r="AO186" s="40"/>
      <c r="AP186" s="40"/>
      <c r="AQ186" s="40"/>
      <c r="AR186" s="40"/>
      <c r="AS186" s="40"/>
      <c r="AT186" s="40"/>
      <c r="AU186" s="40"/>
      <c r="AV186" s="40"/>
      <c r="AW186" s="40"/>
      <c r="AX186" s="40"/>
      <c r="AY186" s="40"/>
      <c r="AZ186" s="40"/>
      <c r="BA186" s="40"/>
      <c r="BB186" s="40"/>
      <c r="BC186" s="40"/>
      <c r="BD186" s="40"/>
      <c r="BE186" s="40"/>
      <c r="BF186" s="40"/>
      <c r="BG186" s="40"/>
      <c r="BH186" s="40"/>
      <c r="BI186" s="40"/>
      <c r="BJ186" s="40"/>
      <c r="BK186" s="40"/>
      <c r="BL186" s="40"/>
      <c r="BM186" s="40"/>
      <c r="BN186" s="40"/>
      <c r="BO186" s="40"/>
      <c r="BP186" s="40"/>
      <c r="BQ186" s="40"/>
      <c r="BR186" s="40"/>
      <c r="BS186" s="40"/>
      <c r="BT186" s="40"/>
      <c r="BU186" s="40"/>
      <c r="BV186" s="40"/>
      <c r="BW186" s="40"/>
      <c r="BX186" s="40"/>
      <c r="BY186" s="40"/>
      <c r="BZ186" s="40"/>
      <c r="CA186" s="40"/>
      <c r="CB186" s="40"/>
      <c r="CC186" s="40"/>
      <c r="CD186" s="40"/>
      <c r="CE186" s="40"/>
    </row>
    <row r="187" spans="1:83" x14ac:dyDescent="0.35">
      <c r="B187" s="40"/>
      <c r="C187" s="40"/>
      <c r="D187" s="40"/>
      <c r="E187" s="40"/>
      <c r="F187" s="40"/>
      <c r="G187" s="40"/>
      <c r="H187" s="40"/>
      <c r="I187" s="40"/>
      <c r="J187" s="40"/>
      <c r="K187" s="40"/>
      <c r="L187" s="40"/>
      <c r="M187" s="40"/>
      <c r="N187" s="40"/>
      <c r="O187" s="40"/>
      <c r="P187" s="40"/>
      <c r="Q187" s="40"/>
      <c r="R187" s="40"/>
      <c r="S187" s="40"/>
      <c r="T187" s="40"/>
      <c r="U187" s="40"/>
      <c r="V187" s="40"/>
      <c r="W187" s="40"/>
      <c r="X187" s="40"/>
      <c r="Y187" s="40"/>
      <c r="Z187" s="40"/>
      <c r="AA187" s="40"/>
      <c r="AB187" s="40"/>
      <c r="AC187" s="40"/>
      <c r="AD187" s="40"/>
      <c r="AE187" s="40"/>
      <c r="AF187" s="40"/>
      <c r="AG187" s="40"/>
      <c r="AH187" s="40"/>
      <c r="AI187" s="40"/>
      <c r="AJ187" s="40"/>
      <c r="AK187" s="40"/>
      <c r="AL187" s="40"/>
      <c r="AM187" s="40"/>
      <c r="AN187" s="40"/>
      <c r="AO187" s="40"/>
      <c r="AP187" s="40"/>
      <c r="AQ187" s="40"/>
      <c r="AR187" s="40"/>
      <c r="AS187" s="40"/>
      <c r="AT187" s="40"/>
      <c r="AU187" s="40"/>
      <c r="AV187" s="40"/>
      <c r="AW187" s="40"/>
      <c r="AX187" s="40"/>
      <c r="AY187" s="40"/>
      <c r="AZ187" s="40"/>
      <c r="BA187" s="40"/>
      <c r="BB187" s="40"/>
      <c r="BC187" s="40"/>
      <c r="BD187" s="40"/>
      <c r="BE187" s="40"/>
      <c r="BF187" s="40"/>
      <c r="BG187" s="40"/>
      <c r="BH187" s="40"/>
      <c r="BI187" s="40"/>
      <c r="BJ187" s="40"/>
      <c r="BK187" s="40"/>
      <c r="BL187" s="40"/>
      <c r="BM187" s="40"/>
      <c r="BN187" s="40"/>
      <c r="BO187" s="40"/>
      <c r="BP187" s="40"/>
      <c r="BQ187" s="40"/>
      <c r="BR187" s="40"/>
      <c r="BS187" s="40"/>
      <c r="BT187" s="40"/>
      <c r="BU187" s="40"/>
      <c r="BV187" s="40"/>
      <c r="BW187" s="40"/>
      <c r="BX187" s="40"/>
      <c r="BY187" s="40"/>
      <c r="BZ187" s="40"/>
      <c r="CA187" s="40"/>
      <c r="CB187" s="40"/>
      <c r="CC187" s="40"/>
      <c r="CD187" s="40"/>
      <c r="CE187" s="40"/>
    </row>
    <row r="188" spans="1:83" x14ac:dyDescent="0.35">
      <c r="B188" s="40"/>
      <c r="C188" s="40"/>
      <c r="D188" s="40"/>
      <c r="E188" s="40"/>
      <c r="F188" s="40"/>
      <c r="G188" s="40"/>
      <c r="H188" s="40"/>
      <c r="I188" s="40"/>
      <c r="J188" s="40"/>
      <c r="K188" s="40"/>
      <c r="L188" s="40"/>
      <c r="M188" s="40"/>
      <c r="N188" s="40"/>
      <c r="O188" s="40"/>
      <c r="P188" s="40"/>
      <c r="Q188" s="40"/>
      <c r="R188" s="40"/>
      <c r="S188" s="40"/>
      <c r="T188" s="40"/>
      <c r="U188" s="40"/>
      <c r="V188" s="40"/>
      <c r="W188" s="40"/>
      <c r="X188" s="40"/>
      <c r="Y188" s="40"/>
      <c r="Z188" s="40"/>
      <c r="AA188" s="40"/>
      <c r="AB188" s="40"/>
      <c r="AC188" s="40"/>
      <c r="AD188" s="40"/>
      <c r="AE188" s="40"/>
      <c r="AF188" s="40"/>
      <c r="AG188" s="40"/>
      <c r="AH188" s="40"/>
      <c r="AI188" s="40"/>
      <c r="AJ188" s="40"/>
      <c r="AK188" s="40"/>
      <c r="AL188" s="40"/>
      <c r="AM188" s="40"/>
      <c r="AN188" s="40"/>
      <c r="AO188" s="40"/>
      <c r="AP188" s="40"/>
      <c r="AQ188" s="40"/>
      <c r="AR188" s="40"/>
      <c r="AS188" s="40"/>
      <c r="AT188" s="40"/>
      <c r="AU188" s="40"/>
      <c r="AV188" s="40"/>
      <c r="AW188" s="40"/>
      <c r="AX188" s="40"/>
      <c r="AY188" s="40"/>
      <c r="AZ188" s="40"/>
      <c r="BA188" s="40"/>
      <c r="BB188" s="40"/>
      <c r="BC188" s="40"/>
      <c r="BD188" s="40"/>
      <c r="BE188" s="40"/>
      <c r="BF188" s="40"/>
      <c r="BG188" s="40"/>
      <c r="BH188" s="40"/>
      <c r="BI188" s="40"/>
      <c r="BJ188" s="40"/>
      <c r="BK188" s="40"/>
      <c r="BL188" s="40"/>
      <c r="BM188" s="40"/>
      <c r="BN188" s="40"/>
      <c r="BO188" s="40"/>
      <c r="BP188" s="40"/>
      <c r="BQ188" s="40"/>
      <c r="BR188" s="40"/>
      <c r="BS188" s="40"/>
      <c r="BT188" s="40"/>
      <c r="BU188" s="40"/>
      <c r="BV188" s="40"/>
      <c r="BW188" s="40"/>
      <c r="BX188" s="40"/>
      <c r="BY188" s="40"/>
      <c r="BZ188" s="40"/>
      <c r="CA188" s="40"/>
      <c r="CB188" s="40"/>
      <c r="CC188" s="40"/>
      <c r="CD188" s="40"/>
      <c r="CE188" s="40"/>
    </row>
    <row r="189" spans="1:83" x14ac:dyDescent="0.35">
      <c r="B189" s="40"/>
      <c r="C189" s="40"/>
      <c r="D189" s="40"/>
      <c r="E189" s="40"/>
      <c r="F189" s="40"/>
      <c r="G189" s="40"/>
      <c r="H189" s="40"/>
      <c r="I189" s="40"/>
      <c r="J189" s="40"/>
      <c r="K189" s="40"/>
      <c r="L189" s="40"/>
      <c r="M189" s="40"/>
      <c r="N189" s="40"/>
      <c r="O189" s="40"/>
      <c r="P189" s="40"/>
      <c r="Q189" s="40"/>
      <c r="R189" s="40"/>
      <c r="S189" s="40"/>
      <c r="T189" s="40"/>
      <c r="U189" s="40"/>
      <c r="V189" s="40"/>
      <c r="W189" s="40"/>
      <c r="X189" s="40"/>
      <c r="Y189" s="40"/>
      <c r="Z189" s="40"/>
      <c r="AA189" s="40"/>
      <c r="AB189" s="40"/>
      <c r="AC189" s="40"/>
      <c r="AD189" s="40"/>
      <c r="AE189" s="40"/>
      <c r="AF189" s="40"/>
      <c r="AG189" s="40"/>
      <c r="AH189" s="40"/>
      <c r="AI189" s="40"/>
      <c r="AJ189" s="40"/>
      <c r="AK189" s="40"/>
      <c r="AL189" s="40"/>
      <c r="AM189" s="40"/>
      <c r="AN189" s="40"/>
      <c r="AO189" s="40"/>
      <c r="AP189" s="40"/>
      <c r="AQ189" s="40"/>
      <c r="AR189" s="40"/>
      <c r="AS189" s="40"/>
      <c r="AT189" s="40"/>
      <c r="AU189" s="40"/>
      <c r="AV189" s="40"/>
      <c r="AW189" s="40"/>
      <c r="AX189" s="40"/>
      <c r="AY189" s="40"/>
      <c r="AZ189" s="40"/>
      <c r="BA189" s="40"/>
      <c r="BB189" s="40"/>
      <c r="BC189" s="40"/>
      <c r="BD189" s="40"/>
      <c r="BE189" s="40"/>
      <c r="BF189" s="40"/>
      <c r="BG189" s="40"/>
      <c r="BH189" s="40"/>
      <c r="BI189" s="40"/>
      <c r="BJ189" s="40"/>
      <c r="BK189" s="40"/>
      <c r="BL189" s="40"/>
      <c r="BM189" s="40"/>
      <c r="BN189" s="40"/>
      <c r="BO189" s="40"/>
      <c r="BP189" s="40"/>
      <c r="BQ189" s="40"/>
      <c r="BR189" s="40"/>
      <c r="BS189" s="40"/>
      <c r="BT189" s="40"/>
      <c r="BU189" s="40"/>
      <c r="BV189" s="40"/>
      <c r="BW189" s="40"/>
      <c r="BX189" s="40"/>
      <c r="BY189" s="40"/>
      <c r="BZ189" s="40"/>
      <c r="CA189" s="40"/>
      <c r="CB189" s="40"/>
      <c r="CC189" s="40"/>
      <c r="CD189" s="40"/>
      <c r="CE189" s="40"/>
    </row>
    <row r="190" spans="1:83" x14ac:dyDescent="0.35">
      <c r="B190" s="40"/>
      <c r="C190" s="40"/>
      <c r="D190" s="40"/>
      <c r="E190" s="40"/>
      <c r="F190" s="40"/>
      <c r="G190" s="40"/>
      <c r="H190" s="40"/>
      <c r="I190" s="40"/>
      <c r="J190" s="40"/>
      <c r="K190" s="40"/>
      <c r="L190" s="40"/>
      <c r="M190" s="40"/>
      <c r="N190" s="40"/>
      <c r="O190" s="40"/>
      <c r="P190" s="40"/>
      <c r="Q190" s="40"/>
      <c r="R190" s="40"/>
      <c r="S190" s="40"/>
      <c r="T190" s="40"/>
      <c r="U190" s="40"/>
      <c r="V190" s="40"/>
      <c r="W190" s="40"/>
      <c r="X190" s="40"/>
      <c r="Y190" s="40"/>
      <c r="Z190" s="40"/>
      <c r="AA190" s="40"/>
      <c r="AB190" s="40"/>
      <c r="AC190" s="40"/>
      <c r="AD190" s="40"/>
      <c r="AE190" s="40"/>
      <c r="AF190" s="40"/>
      <c r="AG190" s="40"/>
      <c r="AH190" s="40"/>
      <c r="AI190" s="40"/>
      <c r="AJ190" s="40"/>
      <c r="AK190" s="40"/>
      <c r="AL190" s="40"/>
      <c r="AM190" s="40"/>
      <c r="AN190" s="40"/>
      <c r="AO190" s="40"/>
      <c r="AP190" s="40"/>
      <c r="AQ190" s="40"/>
      <c r="AR190" s="40"/>
      <c r="AS190" s="40"/>
      <c r="AT190" s="40"/>
      <c r="AU190" s="40"/>
      <c r="AV190" s="40"/>
      <c r="AW190" s="40"/>
      <c r="AX190" s="40"/>
      <c r="AY190" s="40"/>
      <c r="AZ190" s="40"/>
      <c r="BA190" s="40"/>
      <c r="BB190" s="40"/>
      <c r="BC190" s="40"/>
      <c r="BD190" s="40"/>
      <c r="BE190" s="40"/>
      <c r="BF190" s="40"/>
      <c r="BG190" s="40"/>
      <c r="BH190" s="40"/>
      <c r="BI190" s="40"/>
      <c r="BJ190" s="40"/>
      <c r="BK190" s="40"/>
      <c r="BL190" s="40"/>
      <c r="BM190" s="40"/>
      <c r="BN190" s="40"/>
      <c r="BO190" s="40"/>
      <c r="BP190" s="40"/>
      <c r="BQ190" s="40"/>
      <c r="BR190" s="40"/>
      <c r="BS190" s="40"/>
      <c r="BT190" s="40"/>
      <c r="BU190" s="40"/>
      <c r="BV190" s="40"/>
      <c r="BW190" s="40"/>
      <c r="BX190" s="40"/>
      <c r="BY190" s="40"/>
      <c r="BZ190" s="40"/>
      <c r="CA190" s="40"/>
      <c r="CB190" s="40"/>
      <c r="CC190" s="40"/>
      <c r="CD190" s="40"/>
      <c r="CE190" s="40"/>
    </row>
    <row r="191" spans="1:83" x14ac:dyDescent="0.35">
      <c r="B191" s="40"/>
      <c r="C191" s="40"/>
      <c r="D191" s="40"/>
      <c r="E191" s="40"/>
      <c r="F191" s="40"/>
      <c r="G191" s="40"/>
      <c r="H191" s="40"/>
      <c r="I191" s="40"/>
      <c r="J191" s="40"/>
      <c r="K191" s="40"/>
      <c r="L191" s="40"/>
      <c r="M191" s="40"/>
      <c r="N191" s="40"/>
      <c r="O191" s="40"/>
      <c r="P191" s="40"/>
      <c r="Q191" s="40"/>
      <c r="R191" s="40"/>
      <c r="S191" s="40"/>
      <c r="T191" s="40"/>
      <c r="U191" s="40"/>
      <c r="V191" s="40"/>
      <c r="W191" s="40"/>
      <c r="X191" s="40"/>
      <c r="Y191" s="40"/>
      <c r="Z191" s="40"/>
      <c r="AA191" s="40"/>
      <c r="AB191" s="40"/>
      <c r="AC191" s="40"/>
      <c r="AD191" s="40"/>
      <c r="AE191" s="40"/>
      <c r="AF191" s="40"/>
      <c r="AG191" s="40"/>
      <c r="AH191" s="40"/>
      <c r="AI191" s="40"/>
      <c r="AJ191" s="40"/>
      <c r="AK191" s="40"/>
      <c r="AL191" s="40"/>
      <c r="AM191" s="40"/>
      <c r="AN191" s="40"/>
      <c r="AO191" s="40"/>
      <c r="AP191" s="40"/>
      <c r="AQ191" s="40"/>
      <c r="AR191" s="40"/>
      <c r="AS191" s="40"/>
      <c r="AT191" s="40"/>
      <c r="AU191" s="40"/>
      <c r="AV191" s="40"/>
      <c r="AW191" s="40"/>
      <c r="AX191" s="40"/>
      <c r="AY191" s="40"/>
      <c r="AZ191" s="40"/>
      <c r="BA191" s="40"/>
      <c r="BB191" s="40"/>
      <c r="BC191" s="40"/>
      <c r="BD191" s="40"/>
      <c r="BE191" s="40"/>
      <c r="BF191" s="40"/>
      <c r="BG191" s="40"/>
      <c r="BH191" s="40"/>
      <c r="BI191" s="40"/>
      <c r="BJ191" s="40"/>
      <c r="BK191" s="40"/>
      <c r="BL191" s="40"/>
      <c r="BM191" s="40"/>
      <c r="BN191" s="40"/>
      <c r="BO191" s="40"/>
      <c r="BP191" s="40"/>
      <c r="BQ191" s="40"/>
      <c r="BR191" s="40"/>
      <c r="BS191" s="40"/>
      <c r="BT191" s="40"/>
      <c r="BU191" s="40"/>
      <c r="BV191" s="40"/>
      <c r="BW191" s="40"/>
      <c r="BX191" s="40"/>
      <c r="BY191" s="40"/>
      <c r="BZ191" s="40"/>
      <c r="CA191" s="40"/>
      <c r="CB191" s="40"/>
      <c r="CC191" s="40"/>
      <c r="CD191" s="40"/>
      <c r="CE191" s="40"/>
    </row>
    <row r="192" spans="1:83" x14ac:dyDescent="0.35">
      <c r="B192" s="40"/>
      <c r="C192" s="40"/>
      <c r="D192" s="40"/>
      <c r="E192" s="40"/>
      <c r="F192" s="40"/>
      <c r="G192" s="40"/>
      <c r="H192" s="40"/>
      <c r="I192" s="40"/>
      <c r="J192" s="40"/>
      <c r="K192" s="40"/>
      <c r="L192" s="40"/>
      <c r="M192" s="40"/>
      <c r="N192" s="40"/>
      <c r="O192" s="40"/>
      <c r="P192" s="40"/>
      <c r="Q192" s="40"/>
      <c r="R192" s="40"/>
      <c r="S192" s="40"/>
      <c r="T192" s="40"/>
      <c r="U192" s="40"/>
      <c r="V192" s="40"/>
      <c r="W192" s="40"/>
      <c r="X192" s="40"/>
      <c r="Y192" s="40"/>
      <c r="Z192" s="40"/>
      <c r="AA192" s="40"/>
      <c r="AB192" s="40"/>
      <c r="AC192" s="40"/>
      <c r="AD192" s="40"/>
      <c r="AE192" s="40"/>
      <c r="AF192" s="40"/>
      <c r="AG192" s="40"/>
      <c r="AH192" s="40"/>
      <c r="AI192" s="40"/>
      <c r="AJ192" s="40"/>
      <c r="AK192" s="40"/>
      <c r="AL192" s="40"/>
      <c r="AM192" s="40"/>
      <c r="AN192" s="40"/>
      <c r="AO192" s="40"/>
      <c r="AP192" s="40"/>
      <c r="AQ192" s="40"/>
      <c r="AR192" s="40"/>
      <c r="AS192" s="40"/>
      <c r="AT192" s="40"/>
      <c r="AU192" s="40"/>
      <c r="AV192" s="40"/>
      <c r="AW192" s="40"/>
      <c r="AX192" s="40"/>
      <c r="AY192" s="40"/>
      <c r="AZ192" s="40"/>
      <c r="BA192" s="40"/>
      <c r="BB192" s="40"/>
      <c r="BC192" s="40"/>
      <c r="BD192" s="40"/>
      <c r="BE192" s="40"/>
      <c r="BF192" s="40"/>
      <c r="BG192" s="40"/>
      <c r="BH192" s="40"/>
      <c r="BI192" s="40"/>
      <c r="BJ192" s="40"/>
      <c r="BK192" s="40"/>
      <c r="BL192" s="40"/>
      <c r="BM192" s="40"/>
      <c r="BN192" s="40"/>
      <c r="BO192" s="40"/>
      <c r="BP192" s="40"/>
      <c r="BQ192" s="40"/>
      <c r="BR192" s="40"/>
      <c r="BS192" s="40"/>
      <c r="BT192" s="40"/>
      <c r="BU192" s="40"/>
      <c r="BV192" s="40"/>
      <c r="BW192" s="40"/>
      <c r="BX192" s="40"/>
      <c r="BY192" s="40"/>
      <c r="BZ192" s="40"/>
      <c r="CA192" s="40"/>
      <c r="CB192" s="40"/>
      <c r="CC192" s="40"/>
      <c r="CD192" s="40"/>
      <c r="CE192" s="40"/>
    </row>
    <row r="193" spans="2:83" x14ac:dyDescent="0.35">
      <c r="B193" s="40"/>
      <c r="C193" s="40"/>
      <c r="D193" s="40"/>
      <c r="E193" s="40"/>
      <c r="F193" s="40"/>
      <c r="G193" s="40"/>
      <c r="H193" s="40"/>
      <c r="I193" s="40"/>
      <c r="J193" s="40"/>
      <c r="K193" s="40"/>
      <c r="L193" s="40"/>
      <c r="M193" s="40"/>
      <c r="N193" s="40"/>
      <c r="O193" s="40"/>
      <c r="P193" s="40"/>
      <c r="Q193" s="40"/>
      <c r="R193" s="40"/>
      <c r="S193" s="40"/>
      <c r="T193" s="40"/>
      <c r="U193" s="40"/>
      <c r="V193" s="40"/>
      <c r="W193" s="40"/>
      <c r="X193" s="40"/>
      <c r="Y193" s="40"/>
      <c r="Z193" s="40"/>
      <c r="AA193" s="40"/>
      <c r="AB193" s="40"/>
      <c r="AC193" s="40"/>
      <c r="AD193" s="40"/>
      <c r="AE193" s="40"/>
      <c r="AF193" s="40"/>
      <c r="AG193" s="40"/>
      <c r="AH193" s="40"/>
      <c r="AI193" s="40"/>
      <c r="AJ193" s="40"/>
      <c r="AK193" s="40"/>
      <c r="AL193" s="40"/>
      <c r="AM193" s="40"/>
      <c r="AN193" s="40"/>
      <c r="AO193" s="40"/>
      <c r="AP193" s="40"/>
      <c r="AQ193" s="40"/>
      <c r="AR193" s="40"/>
      <c r="AS193" s="40"/>
      <c r="AT193" s="40"/>
      <c r="AU193" s="40"/>
      <c r="AV193" s="40"/>
      <c r="AW193" s="40"/>
      <c r="AX193" s="40"/>
      <c r="AY193" s="40"/>
      <c r="AZ193" s="40"/>
      <c r="BA193" s="40"/>
      <c r="BB193" s="40"/>
      <c r="BC193" s="40"/>
      <c r="BD193" s="40"/>
      <c r="BE193" s="40"/>
      <c r="BF193" s="40"/>
      <c r="BG193" s="40"/>
      <c r="BH193" s="40"/>
      <c r="BI193" s="40"/>
      <c r="BJ193" s="40"/>
      <c r="BK193" s="40"/>
      <c r="BL193" s="40"/>
      <c r="BM193" s="40"/>
      <c r="BN193" s="40"/>
      <c r="BO193" s="40"/>
      <c r="BP193" s="40"/>
      <c r="BQ193" s="40"/>
      <c r="BR193" s="40"/>
      <c r="BS193" s="40"/>
      <c r="BT193" s="40"/>
      <c r="BU193" s="40"/>
      <c r="BV193" s="40"/>
      <c r="BW193" s="40"/>
      <c r="BX193" s="40"/>
      <c r="BY193" s="40"/>
      <c r="BZ193" s="40"/>
      <c r="CA193" s="40"/>
      <c r="CB193" s="40"/>
      <c r="CC193" s="40"/>
      <c r="CD193" s="40"/>
      <c r="CE193" s="40"/>
    </row>
    <row r="194" spans="2:83" x14ac:dyDescent="0.35">
      <c r="B194" s="40"/>
      <c r="C194" s="40"/>
      <c r="D194" s="40"/>
      <c r="E194" s="40"/>
      <c r="F194" s="40"/>
      <c r="G194" s="40"/>
      <c r="H194" s="40"/>
      <c r="I194" s="40"/>
      <c r="J194" s="40"/>
      <c r="K194" s="40"/>
      <c r="L194" s="40"/>
      <c r="M194" s="40"/>
      <c r="N194" s="40"/>
      <c r="O194" s="40"/>
      <c r="P194" s="40"/>
      <c r="Q194" s="40"/>
      <c r="R194" s="40"/>
      <c r="S194" s="40"/>
      <c r="T194" s="40"/>
      <c r="U194" s="40"/>
      <c r="V194" s="40"/>
      <c r="W194" s="40"/>
      <c r="X194" s="40"/>
      <c r="Y194" s="40"/>
      <c r="Z194" s="40"/>
      <c r="AA194" s="40"/>
      <c r="AB194" s="40"/>
      <c r="AC194" s="40"/>
      <c r="AD194" s="40"/>
      <c r="AE194" s="40"/>
      <c r="AF194" s="40"/>
      <c r="AG194" s="40"/>
      <c r="AH194" s="40"/>
      <c r="AI194" s="40"/>
      <c r="AJ194" s="40"/>
      <c r="AK194" s="40"/>
      <c r="AL194" s="40"/>
      <c r="AM194" s="40"/>
      <c r="AN194" s="40"/>
      <c r="AO194" s="40"/>
      <c r="AP194" s="40"/>
      <c r="AQ194" s="40"/>
      <c r="AR194" s="40"/>
      <c r="AS194" s="40"/>
      <c r="AT194" s="40"/>
      <c r="AU194" s="40"/>
      <c r="AV194" s="40"/>
      <c r="AW194" s="40"/>
      <c r="AX194" s="40"/>
      <c r="AY194" s="40"/>
      <c r="AZ194" s="40"/>
      <c r="BA194" s="40"/>
      <c r="BB194" s="40"/>
      <c r="BC194" s="40"/>
      <c r="BD194" s="40"/>
      <c r="BE194" s="40"/>
      <c r="BF194" s="40"/>
      <c r="BG194" s="40"/>
      <c r="BH194" s="40"/>
      <c r="BI194" s="40"/>
      <c r="BJ194" s="40"/>
      <c r="BK194" s="40"/>
      <c r="BL194" s="40"/>
      <c r="BM194" s="40"/>
      <c r="BN194" s="40"/>
      <c r="BO194" s="40"/>
      <c r="BP194" s="40"/>
      <c r="BQ194" s="40"/>
      <c r="BR194" s="40"/>
      <c r="BS194" s="40"/>
      <c r="BT194" s="40"/>
      <c r="BU194" s="40"/>
      <c r="BV194" s="40"/>
      <c r="BW194" s="40"/>
      <c r="BX194" s="40"/>
      <c r="BY194" s="40"/>
      <c r="BZ194" s="40"/>
      <c r="CA194" s="40"/>
      <c r="CB194" s="40"/>
      <c r="CC194" s="40"/>
      <c r="CD194" s="40"/>
      <c r="CE194" s="40"/>
    </row>
    <row r="195" spans="2:83" x14ac:dyDescent="0.35">
      <c r="B195" s="40"/>
      <c r="C195" s="40"/>
      <c r="D195" s="40"/>
      <c r="E195" s="40"/>
      <c r="F195" s="40"/>
      <c r="G195" s="40"/>
      <c r="H195" s="40"/>
      <c r="I195" s="40"/>
      <c r="J195" s="40"/>
      <c r="K195" s="40"/>
      <c r="L195" s="40"/>
      <c r="M195" s="40"/>
      <c r="N195" s="40"/>
      <c r="O195" s="40"/>
      <c r="P195" s="40"/>
      <c r="Q195" s="40"/>
      <c r="R195" s="40"/>
      <c r="S195" s="40"/>
      <c r="T195" s="40"/>
      <c r="U195" s="40"/>
      <c r="V195" s="40"/>
      <c r="W195" s="40"/>
      <c r="X195" s="40"/>
      <c r="Y195" s="40"/>
      <c r="Z195" s="40"/>
      <c r="AA195" s="40"/>
      <c r="AB195" s="40"/>
      <c r="AC195" s="40"/>
      <c r="AD195" s="40"/>
      <c r="AE195" s="40"/>
      <c r="AF195" s="40"/>
      <c r="AG195" s="40"/>
      <c r="AH195" s="40"/>
      <c r="AI195" s="40"/>
      <c r="AJ195" s="40"/>
      <c r="AK195" s="40"/>
      <c r="AL195" s="40"/>
      <c r="AM195" s="40"/>
      <c r="AN195" s="40"/>
      <c r="AO195" s="40"/>
      <c r="AP195" s="40"/>
      <c r="AQ195" s="40"/>
      <c r="AR195" s="40"/>
      <c r="AS195" s="40"/>
      <c r="AT195" s="40"/>
      <c r="AU195" s="40"/>
      <c r="AV195" s="40"/>
      <c r="AW195" s="40"/>
      <c r="AX195" s="40"/>
      <c r="AY195" s="40"/>
      <c r="AZ195" s="40"/>
      <c r="BA195" s="40"/>
      <c r="BB195" s="40"/>
      <c r="BC195" s="40"/>
      <c r="BD195" s="40"/>
      <c r="BE195" s="40"/>
      <c r="BF195" s="40"/>
      <c r="BG195" s="40"/>
      <c r="BH195" s="40"/>
      <c r="BI195" s="40"/>
      <c r="BJ195" s="40"/>
      <c r="BK195" s="40"/>
      <c r="BL195" s="40"/>
      <c r="BM195" s="40"/>
      <c r="BN195" s="40"/>
      <c r="BO195" s="40"/>
      <c r="BP195" s="40"/>
      <c r="BQ195" s="40"/>
      <c r="BR195" s="40"/>
      <c r="BS195" s="40"/>
      <c r="BT195" s="40"/>
      <c r="BU195" s="40"/>
      <c r="BV195" s="40"/>
      <c r="BW195" s="40"/>
      <c r="BX195" s="40"/>
      <c r="BY195" s="40"/>
      <c r="BZ195" s="40"/>
      <c r="CA195" s="40"/>
      <c r="CB195" s="40"/>
      <c r="CC195" s="40"/>
      <c r="CD195" s="40"/>
      <c r="CE195" s="40"/>
    </row>
    <row r="196" spans="2:83" x14ac:dyDescent="0.35">
      <c r="B196" s="40"/>
      <c r="C196" s="40"/>
      <c r="D196" s="40"/>
      <c r="E196" s="40"/>
      <c r="F196" s="40"/>
      <c r="G196" s="40"/>
      <c r="H196" s="40"/>
      <c r="I196" s="40"/>
      <c r="J196" s="40"/>
      <c r="K196" s="40"/>
      <c r="L196" s="40"/>
      <c r="M196" s="40"/>
      <c r="N196" s="40"/>
      <c r="O196" s="40"/>
      <c r="P196" s="40"/>
      <c r="Q196" s="40"/>
      <c r="R196" s="40"/>
      <c r="S196" s="40"/>
      <c r="T196" s="40"/>
      <c r="U196" s="40"/>
      <c r="V196" s="40"/>
      <c r="W196" s="40"/>
      <c r="X196" s="40"/>
      <c r="Y196" s="40"/>
      <c r="Z196" s="40"/>
      <c r="AA196" s="40"/>
      <c r="AB196" s="40"/>
      <c r="AC196" s="40"/>
      <c r="AD196" s="40"/>
      <c r="AE196" s="40"/>
      <c r="AF196" s="40"/>
      <c r="AG196" s="40"/>
      <c r="AH196" s="40"/>
      <c r="AI196" s="40"/>
      <c r="AJ196" s="40"/>
      <c r="AK196" s="40"/>
      <c r="AL196" s="40"/>
      <c r="AM196" s="40"/>
      <c r="AN196" s="40"/>
      <c r="AO196" s="40"/>
      <c r="AP196" s="40"/>
      <c r="AQ196" s="40"/>
      <c r="AR196" s="40"/>
      <c r="AS196" s="40"/>
      <c r="AT196" s="40"/>
      <c r="AU196" s="40"/>
      <c r="AV196" s="40"/>
      <c r="AW196" s="40"/>
      <c r="AX196" s="40"/>
      <c r="AY196" s="40"/>
      <c r="AZ196" s="40"/>
      <c r="BA196" s="40"/>
      <c r="BB196" s="40"/>
      <c r="BC196" s="40"/>
      <c r="BD196" s="40"/>
      <c r="BE196" s="40"/>
      <c r="BF196" s="40"/>
      <c r="BG196" s="40"/>
      <c r="BH196" s="40"/>
      <c r="BI196" s="40"/>
      <c r="BJ196" s="40"/>
      <c r="BK196" s="40"/>
      <c r="BL196" s="40"/>
      <c r="BM196" s="40"/>
      <c r="BN196" s="40"/>
      <c r="BO196" s="40"/>
      <c r="BP196" s="40"/>
      <c r="BQ196" s="40"/>
      <c r="BR196" s="40"/>
      <c r="BS196" s="40"/>
      <c r="BT196" s="40"/>
      <c r="BU196" s="40"/>
      <c r="BV196" s="40"/>
      <c r="BW196" s="40"/>
      <c r="BX196" s="40"/>
      <c r="BY196" s="40"/>
      <c r="BZ196" s="40"/>
      <c r="CA196" s="40"/>
      <c r="CB196" s="40"/>
      <c r="CC196" s="40"/>
      <c r="CD196" s="40"/>
      <c r="CE196" s="40"/>
    </row>
    <row r="197" spans="2:83" x14ac:dyDescent="0.35">
      <c r="B197" s="40"/>
      <c r="C197" s="40"/>
      <c r="D197" s="40"/>
      <c r="E197" s="40"/>
      <c r="F197" s="40"/>
      <c r="G197" s="40"/>
      <c r="H197" s="40"/>
      <c r="I197" s="40"/>
      <c r="BI197" s="40"/>
      <c r="BJ197" s="40"/>
      <c r="BK197" s="40"/>
      <c r="BL197" s="40"/>
      <c r="BM197" s="40"/>
      <c r="BN197" s="40"/>
    </row>
    <row r="198" spans="2:83" x14ac:dyDescent="0.35">
      <c r="B198" s="40"/>
      <c r="C198" s="40"/>
      <c r="D198" s="40"/>
      <c r="E198" s="40"/>
      <c r="F198" s="40"/>
      <c r="G198" s="40"/>
      <c r="H198" s="40"/>
      <c r="I198" s="40"/>
      <c r="BI198" s="40"/>
      <c r="BJ198" s="40"/>
      <c r="BK198" s="40"/>
      <c r="BL198" s="40"/>
      <c r="BM198" s="40"/>
      <c r="BN198" s="40"/>
    </row>
    <row r="199" spans="2:83" x14ac:dyDescent="0.35">
      <c r="B199" s="40"/>
      <c r="C199" s="40"/>
      <c r="D199" s="40"/>
      <c r="E199" s="40"/>
      <c r="F199" s="40"/>
      <c r="G199" s="40"/>
      <c r="H199" s="40"/>
      <c r="I199" s="40"/>
      <c r="BI199" s="40"/>
      <c r="BJ199" s="40"/>
      <c r="BK199" s="40"/>
      <c r="BL199" s="40"/>
      <c r="BM199" s="40"/>
      <c r="BN199" s="40"/>
    </row>
    <row r="200" spans="2:83" x14ac:dyDescent="0.35">
      <c r="B200" s="40"/>
      <c r="C200" s="40"/>
      <c r="D200" s="40"/>
      <c r="E200" s="40"/>
      <c r="F200" s="40"/>
      <c r="G200" s="40"/>
      <c r="H200" s="40"/>
      <c r="I200" s="40"/>
      <c r="BI200" s="40"/>
      <c r="BJ200" s="40"/>
      <c r="BK200" s="40"/>
      <c r="BL200" s="40"/>
      <c r="BM200" s="40"/>
      <c r="BN200" s="40"/>
    </row>
    <row r="201" spans="2:83" x14ac:dyDescent="0.35">
      <c r="BI201" s="40"/>
      <c r="BJ201" s="40"/>
      <c r="BK201" s="40"/>
      <c r="BL201" s="40"/>
      <c r="BM201" s="40"/>
      <c r="BN201" s="40"/>
    </row>
    <row r="202" spans="2:83" x14ac:dyDescent="0.35">
      <c r="BI202" s="40"/>
      <c r="BJ202" s="40"/>
      <c r="BK202" s="40"/>
      <c r="BL202" s="40"/>
      <c r="BM202" s="40"/>
      <c r="BN202" s="40"/>
    </row>
    <row r="203" spans="2:83" x14ac:dyDescent="0.35">
      <c r="BI203" s="40"/>
      <c r="BJ203" s="40"/>
      <c r="BK203" s="40"/>
      <c r="BL203" s="40"/>
      <c r="BM203" s="40"/>
      <c r="BN203" s="40"/>
    </row>
    <row r="204" spans="2:83" x14ac:dyDescent="0.35">
      <c r="BI204" s="40"/>
      <c r="BJ204" s="40"/>
      <c r="BK204" s="40"/>
      <c r="BL204" s="40"/>
      <c r="BM204" s="40"/>
      <c r="BN204" s="40"/>
    </row>
  </sheetData>
  <mergeCells count="1267">
    <mergeCell ref="J96:K97"/>
    <mergeCell ref="L96:M97"/>
    <mergeCell ref="N96:O97"/>
    <mergeCell ref="P96:Q97"/>
    <mergeCell ref="R96:S97"/>
    <mergeCell ref="X94:Y95"/>
    <mergeCell ref="Z94:AA95"/>
    <mergeCell ref="AB94:AC95"/>
    <mergeCell ref="T96:U97"/>
    <mergeCell ref="V96:W97"/>
    <mergeCell ref="X96:Y97"/>
    <mergeCell ref="Z96:AA97"/>
    <mergeCell ref="AB96:AC97"/>
    <mergeCell ref="P94:Q95"/>
    <mergeCell ref="R94:S95"/>
    <mergeCell ref="BD94:BE95"/>
    <mergeCell ref="BF94:BG95"/>
    <mergeCell ref="AX96:AY97"/>
    <mergeCell ref="AZ96:BA97"/>
    <mergeCell ref="BB96:BC97"/>
    <mergeCell ref="BD96:BE97"/>
    <mergeCell ref="BF96:BG97"/>
    <mergeCell ref="AH94:AI95"/>
    <mergeCell ref="AJ94:AK95"/>
    <mergeCell ref="AL94:AM95"/>
    <mergeCell ref="AD96:AE97"/>
    <mergeCell ref="AF96:AG97"/>
    <mergeCell ref="AH96:AI97"/>
    <mergeCell ref="AJ96:AK97"/>
    <mergeCell ref="AL96:AM97"/>
    <mergeCell ref="AT94:AU95"/>
    <mergeCell ref="AV94:AW95"/>
    <mergeCell ref="J92:K93"/>
    <mergeCell ref="L92:M93"/>
    <mergeCell ref="N92:O93"/>
    <mergeCell ref="P92:Q93"/>
    <mergeCell ref="R92:S93"/>
    <mergeCell ref="AD92:AE93"/>
    <mergeCell ref="AF92:AG93"/>
    <mergeCell ref="AH92:AI93"/>
    <mergeCell ref="AJ92:AK93"/>
    <mergeCell ref="AL92:AM93"/>
    <mergeCell ref="AX92:AY93"/>
    <mergeCell ref="AZ92:BA93"/>
    <mergeCell ref="BB92:BC93"/>
    <mergeCell ref="BD92:BE93"/>
    <mergeCell ref="BF92:BG93"/>
    <mergeCell ref="AN74:AO75"/>
    <mergeCell ref="AP74:AQ75"/>
    <mergeCell ref="AR74:AS75"/>
    <mergeCell ref="AT74:AU75"/>
    <mergeCell ref="AN92:AO93"/>
    <mergeCell ref="J74:K75"/>
    <mergeCell ref="L74:M75"/>
    <mergeCell ref="N74:O75"/>
    <mergeCell ref="P74:Q75"/>
    <mergeCell ref="R74:S75"/>
    <mergeCell ref="J76:K77"/>
    <mergeCell ref="L76:M77"/>
    <mergeCell ref="N76:O77"/>
    <mergeCell ref="P76:Q77"/>
    <mergeCell ref="R76:S77"/>
    <mergeCell ref="J78:K79"/>
    <mergeCell ref="L78:M79"/>
    <mergeCell ref="T74:U75"/>
    <mergeCell ref="V74:W75"/>
    <mergeCell ref="T78:U79"/>
    <mergeCell ref="T76:U77"/>
    <mergeCell ref="V76:W77"/>
    <mergeCell ref="V78:W79"/>
    <mergeCell ref="AL42:AM43"/>
    <mergeCell ref="AD44:AE45"/>
    <mergeCell ref="AF44:AG45"/>
    <mergeCell ref="AH44:AI45"/>
    <mergeCell ref="AJ44:AK45"/>
    <mergeCell ref="AL44:AM45"/>
    <mergeCell ref="AD46:AE47"/>
    <mergeCell ref="AF46:AG47"/>
    <mergeCell ref="T48:U49"/>
    <mergeCell ref="X54:Y55"/>
    <mergeCell ref="X60:Y61"/>
    <mergeCell ref="Z50:AA51"/>
    <mergeCell ref="V52:W53"/>
    <mergeCell ref="V54:W55"/>
    <mergeCell ref="T60:U61"/>
    <mergeCell ref="V60:W61"/>
    <mergeCell ref="AL46:AM47"/>
    <mergeCell ref="AD54:AE55"/>
    <mergeCell ref="AJ54:AK55"/>
    <mergeCell ref="AL54:AM55"/>
    <mergeCell ref="AH54:AI55"/>
    <mergeCell ref="AF60:AG61"/>
    <mergeCell ref="AH60:AI61"/>
    <mergeCell ref="AH48:AI49"/>
    <mergeCell ref="AJ48:AK49"/>
    <mergeCell ref="AL48:AM49"/>
    <mergeCell ref="AR48:AS49"/>
    <mergeCell ref="AD50:AE51"/>
    <mergeCell ref="AF50:AG51"/>
    <mergeCell ref="AB42:AC43"/>
    <mergeCell ref="V50:W51"/>
    <mergeCell ref="Z42:AA43"/>
    <mergeCell ref="Z52:AA53"/>
    <mergeCell ref="AB60:AC61"/>
    <mergeCell ref="AJ72:AK73"/>
    <mergeCell ref="X68:Y69"/>
    <mergeCell ref="Z68:AA69"/>
    <mergeCell ref="AV54:AW55"/>
    <mergeCell ref="AN50:AO51"/>
    <mergeCell ref="AP50:AQ51"/>
    <mergeCell ref="X52:Y53"/>
    <mergeCell ref="AL60:AM61"/>
    <mergeCell ref="AD64:AE65"/>
    <mergeCell ref="AJ64:AK65"/>
    <mergeCell ref="AL64:AM65"/>
    <mergeCell ref="AJ46:AK47"/>
    <mergeCell ref="AH56:AI57"/>
    <mergeCell ref="AJ56:AK57"/>
    <mergeCell ref="AL56:AM57"/>
    <mergeCell ref="AF64:AG65"/>
    <mergeCell ref="AH64:AI65"/>
    <mergeCell ref="AN60:AO61"/>
    <mergeCell ref="AT60:AU61"/>
    <mergeCell ref="AV60:AW61"/>
    <mergeCell ref="AH46:AI47"/>
    <mergeCell ref="AD48:AE49"/>
    <mergeCell ref="AF48:AG49"/>
    <mergeCell ref="AT56:AU57"/>
    <mergeCell ref="AB56:AC57"/>
    <mergeCell ref="T58:U59"/>
    <mergeCell ref="V58:W59"/>
    <mergeCell ref="X58:Y59"/>
    <mergeCell ref="Z58:AA59"/>
    <mergeCell ref="AB58:AC59"/>
    <mergeCell ref="AD56:AE57"/>
    <mergeCell ref="AF56:AG57"/>
    <mergeCell ref="AD58:AE59"/>
    <mergeCell ref="AF58:AG59"/>
    <mergeCell ref="J56:K57"/>
    <mergeCell ref="L56:M57"/>
    <mergeCell ref="N56:O57"/>
    <mergeCell ref="P56:Q57"/>
    <mergeCell ref="R56:S57"/>
    <mergeCell ref="AN46:AO47"/>
    <mergeCell ref="AP46:AQ47"/>
    <mergeCell ref="AN48:AO49"/>
    <mergeCell ref="AP48:AQ49"/>
    <mergeCell ref="X48:Y49"/>
    <mergeCell ref="AT20:AU21"/>
    <mergeCell ref="AV20:AW21"/>
    <mergeCell ref="AV22:AW23"/>
    <mergeCell ref="J40:K41"/>
    <mergeCell ref="L40:M41"/>
    <mergeCell ref="N40:O41"/>
    <mergeCell ref="P40:Q41"/>
    <mergeCell ref="R40:S41"/>
    <mergeCell ref="J42:K43"/>
    <mergeCell ref="L42:M43"/>
    <mergeCell ref="N42:O43"/>
    <mergeCell ref="P42:Q43"/>
    <mergeCell ref="R42:S43"/>
    <mergeCell ref="J44:K45"/>
    <mergeCell ref="L44:M45"/>
    <mergeCell ref="J46:K47"/>
    <mergeCell ref="L46:M47"/>
    <mergeCell ref="N46:O47"/>
    <mergeCell ref="P46:Q47"/>
    <mergeCell ref="R46:S47"/>
    <mergeCell ref="AT46:AU47"/>
    <mergeCell ref="AR46:AS47"/>
    <mergeCell ref="AN22:AO23"/>
    <mergeCell ref="AN20:AO21"/>
    <mergeCell ref="AV46:AW47"/>
    <mergeCell ref="T46:U47"/>
    <mergeCell ref="V46:W47"/>
    <mergeCell ref="X46:Y47"/>
    <mergeCell ref="Z46:AA47"/>
    <mergeCell ref="AB46:AC47"/>
    <mergeCell ref="X42:Y43"/>
    <mergeCell ref="AD20:AE21"/>
    <mergeCell ref="AZ24:BA25"/>
    <mergeCell ref="AT32:AU33"/>
    <mergeCell ref="AV32:AW33"/>
    <mergeCell ref="AP34:AQ35"/>
    <mergeCell ref="AR34:AS35"/>
    <mergeCell ref="AT36:AU37"/>
    <mergeCell ref="AV36:AW37"/>
    <mergeCell ref="AP26:AQ27"/>
    <mergeCell ref="AR26:AS27"/>
    <mergeCell ref="AP28:AQ29"/>
    <mergeCell ref="AR28:AS29"/>
    <mergeCell ref="AN30:AO31"/>
    <mergeCell ref="AP30:AQ31"/>
    <mergeCell ref="AR30:AS31"/>
    <mergeCell ref="AN32:AO33"/>
    <mergeCell ref="AP32:AQ33"/>
    <mergeCell ref="AR32:AS33"/>
    <mergeCell ref="AT30:AU31"/>
    <mergeCell ref="AV24:AW25"/>
    <mergeCell ref="AT26:AU27"/>
    <mergeCell ref="AR42:AS43"/>
    <mergeCell ref="AT42:AU43"/>
    <mergeCell ref="AV42:AW43"/>
    <mergeCell ref="AT38:AU39"/>
    <mergeCell ref="AV38:AW39"/>
    <mergeCell ref="AD36:AE37"/>
    <mergeCell ref="AF36:AG37"/>
    <mergeCell ref="AH36:AI37"/>
    <mergeCell ref="AN34:AO35"/>
    <mergeCell ref="AD30:AE31"/>
    <mergeCell ref="AF30:AG31"/>
    <mergeCell ref="AH30:AI31"/>
    <mergeCell ref="AJ30:AK31"/>
    <mergeCell ref="AL30:AM31"/>
    <mergeCell ref="AD34:AE35"/>
    <mergeCell ref="AJ34:AK35"/>
    <mergeCell ref="AN36:AO37"/>
    <mergeCell ref="AB32:AC33"/>
    <mergeCell ref="Z60:AA61"/>
    <mergeCell ref="R20:S21"/>
    <mergeCell ref="J22:K23"/>
    <mergeCell ref="L22:M23"/>
    <mergeCell ref="N22:O23"/>
    <mergeCell ref="P22:Q23"/>
    <mergeCell ref="R22:S23"/>
    <mergeCell ref="T20:U21"/>
    <mergeCell ref="V20:W21"/>
    <mergeCell ref="X20:Y21"/>
    <mergeCell ref="Z20:AA21"/>
    <mergeCell ref="AB20:AC21"/>
    <mergeCell ref="T22:U23"/>
    <mergeCell ref="V22:W23"/>
    <mergeCell ref="X22:Y23"/>
    <mergeCell ref="Z22:AA23"/>
    <mergeCell ref="AB22:AC23"/>
    <mergeCell ref="X50:Y51"/>
    <mergeCell ref="J58:K59"/>
    <mergeCell ref="L58:M59"/>
    <mergeCell ref="N58:O59"/>
    <mergeCell ref="P58:Q59"/>
    <mergeCell ref="R58:S59"/>
    <mergeCell ref="T56:U57"/>
    <mergeCell ref="V56:W57"/>
    <mergeCell ref="X56:Y57"/>
    <mergeCell ref="AB36:AC37"/>
    <mergeCell ref="V28:W29"/>
    <mergeCell ref="V30:W31"/>
    <mergeCell ref="V32:W33"/>
    <mergeCell ref="V34:W35"/>
    <mergeCell ref="T44:U45"/>
    <mergeCell ref="V44:W45"/>
    <mergeCell ref="X44:Y45"/>
    <mergeCell ref="Z44:AA45"/>
    <mergeCell ref="AB44:AC45"/>
    <mergeCell ref="AD40:AE41"/>
    <mergeCell ref="AF40:AG41"/>
    <mergeCell ref="T40:U41"/>
    <mergeCell ref="V40:W41"/>
    <mergeCell ref="X40:Y41"/>
    <mergeCell ref="Z40:AA41"/>
    <mergeCell ref="AB40:AC41"/>
    <mergeCell ref="T42:U43"/>
    <mergeCell ref="V42:W43"/>
    <mergeCell ref="AL34:AM35"/>
    <mergeCell ref="T38:U39"/>
    <mergeCell ref="V38:W39"/>
    <mergeCell ref="X38:Y39"/>
    <mergeCell ref="V36:W37"/>
    <mergeCell ref="AD42:AE43"/>
    <mergeCell ref="AF42:AG43"/>
    <mergeCell ref="AH42:AI43"/>
    <mergeCell ref="AJ42:AK43"/>
    <mergeCell ref="AH68:AI69"/>
    <mergeCell ref="AF82:AG83"/>
    <mergeCell ref="AL82:AM83"/>
    <mergeCell ref="AN82:AO83"/>
    <mergeCell ref="AP82:AQ83"/>
    <mergeCell ref="AR82:AS83"/>
    <mergeCell ref="AT82:AU83"/>
    <mergeCell ref="AV82:AW83"/>
    <mergeCell ref="AX82:AY83"/>
    <mergeCell ref="AF20:AG21"/>
    <mergeCell ref="AH20:AI21"/>
    <mergeCell ref="AJ20:AK21"/>
    <mergeCell ref="AL20:AM21"/>
    <mergeCell ref="AD22:AE23"/>
    <mergeCell ref="AF22:AG23"/>
    <mergeCell ref="AH22:AI23"/>
    <mergeCell ref="AJ22:AK23"/>
    <mergeCell ref="AL22:AM23"/>
    <mergeCell ref="AD32:AE33"/>
    <mergeCell ref="AF32:AG33"/>
    <mergeCell ref="AD26:AE27"/>
    <mergeCell ref="AD28:AE29"/>
    <mergeCell ref="AV48:AW49"/>
    <mergeCell ref="AV30:AW31"/>
    <mergeCell ref="AT34:AU35"/>
    <mergeCell ref="AV34:AW35"/>
    <mergeCell ref="AP40:AQ41"/>
    <mergeCell ref="AR40:AS41"/>
    <mergeCell ref="AT40:AU41"/>
    <mergeCell ref="AV40:AW41"/>
    <mergeCell ref="AN42:AO43"/>
    <mergeCell ref="AP42:AQ43"/>
    <mergeCell ref="AX38:AY39"/>
    <mergeCell ref="AR54:AS55"/>
    <mergeCell ref="AP60:AQ61"/>
    <mergeCell ref="AB38:AC39"/>
    <mergeCell ref="AD38:AE39"/>
    <mergeCell ref="T64:U65"/>
    <mergeCell ref="Z64:AA65"/>
    <mergeCell ref="AB64:AC65"/>
    <mergeCell ref="AT48:AU49"/>
    <mergeCell ref="AR60:AS61"/>
    <mergeCell ref="AP38:AQ39"/>
    <mergeCell ref="Z48:AA49"/>
    <mergeCell ref="AB48:AC49"/>
    <mergeCell ref="AN44:AO45"/>
    <mergeCell ref="AP44:AQ45"/>
    <mergeCell ref="AR44:AS45"/>
    <mergeCell ref="AT44:AU45"/>
    <mergeCell ref="AV44:AW45"/>
    <mergeCell ref="AL58:AM59"/>
    <mergeCell ref="AN56:AO57"/>
    <mergeCell ref="AP56:AQ57"/>
    <mergeCell ref="AR56:AS57"/>
    <mergeCell ref="AN54:AO55"/>
    <mergeCell ref="AT54:AU55"/>
    <mergeCell ref="AH50:AI51"/>
    <mergeCell ref="AJ50:AK51"/>
    <mergeCell ref="AL50:AM51"/>
    <mergeCell ref="AD52:AE53"/>
    <mergeCell ref="AF52:AG53"/>
    <mergeCell ref="AV56:AW57"/>
    <mergeCell ref="AN58:AO59"/>
    <mergeCell ref="AD60:AE61"/>
    <mergeCell ref="AR50:AS51"/>
    <mergeCell ref="Z38:AA39"/>
    <mergeCell ref="AP58:AQ59"/>
    <mergeCell ref="AR58:AS59"/>
    <mergeCell ref="AT58:AU59"/>
    <mergeCell ref="AJ52:AK53"/>
    <mergeCell ref="AJ60:AK61"/>
    <mergeCell ref="Z56:AA57"/>
    <mergeCell ref="AF74:AG75"/>
    <mergeCell ref="AN66:AO67"/>
    <mergeCell ref="AT66:AU67"/>
    <mergeCell ref="AV66:AW67"/>
    <mergeCell ref="AF76:AG77"/>
    <mergeCell ref="AH76:AI77"/>
    <mergeCell ref="AP80:AQ81"/>
    <mergeCell ref="AR80:AS81"/>
    <mergeCell ref="AT80:AU81"/>
    <mergeCell ref="AV80:AW81"/>
    <mergeCell ref="AL80:AM81"/>
    <mergeCell ref="AL78:AM79"/>
    <mergeCell ref="AH38:AI39"/>
    <mergeCell ref="AJ38:AK39"/>
    <mergeCell ref="AL38:AM39"/>
    <mergeCell ref="AN38:AO39"/>
    <mergeCell ref="AN40:AO41"/>
    <mergeCell ref="AV64:AW65"/>
    <mergeCell ref="AP64:AQ65"/>
    <mergeCell ref="AR64:AS65"/>
    <mergeCell ref="AP66:AQ67"/>
    <mergeCell ref="AR66:AS67"/>
    <mergeCell ref="AN78:AO79"/>
    <mergeCell ref="AP78:AQ79"/>
    <mergeCell ref="V72:W73"/>
    <mergeCell ref="V80:W81"/>
    <mergeCell ref="X70:Y71"/>
    <mergeCell ref="X72:Y73"/>
    <mergeCell ref="X80:Y81"/>
    <mergeCell ref="Z72:AA73"/>
    <mergeCell ref="AD80:AE81"/>
    <mergeCell ref="AJ80:AK81"/>
    <mergeCell ref="X76:Y77"/>
    <mergeCell ref="Z76:AA77"/>
    <mergeCell ref="AB76:AC77"/>
    <mergeCell ref="AH70:AI71"/>
    <mergeCell ref="AH72:AI73"/>
    <mergeCell ref="X74:Y75"/>
    <mergeCell ref="Z74:AA75"/>
    <mergeCell ref="AB74:AC75"/>
    <mergeCell ref="AH78:AI79"/>
    <mergeCell ref="AJ78:AK79"/>
    <mergeCell ref="AH74:AI75"/>
    <mergeCell ref="AF72:AG73"/>
    <mergeCell ref="AF80:AG81"/>
    <mergeCell ref="AH80:AI81"/>
    <mergeCell ref="AX72:AY73"/>
    <mergeCell ref="AZ72:BA73"/>
    <mergeCell ref="BD80:BE81"/>
    <mergeCell ref="BF80:BG81"/>
    <mergeCell ref="AZ82:BA83"/>
    <mergeCell ref="AN76:AO77"/>
    <mergeCell ref="AP76:AQ77"/>
    <mergeCell ref="AR76:AS77"/>
    <mergeCell ref="AT76:AU77"/>
    <mergeCell ref="AV76:AW77"/>
    <mergeCell ref="BF74:BG75"/>
    <mergeCell ref="AX76:AY77"/>
    <mergeCell ref="AZ76:BA77"/>
    <mergeCell ref="BB76:BC77"/>
    <mergeCell ref="BD76:BE77"/>
    <mergeCell ref="BF76:BG77"/>
    <mergeCell ref="AX78:AY79"/>
    <mergeCell ref="AZ78:BA79"/>
    <mergeCell ref="BB78:BC79"/>
    <mergeCell ref="BD74:BE75"/>
    <mergeCell ref="BB82:BC83"/>
    <mergeCell ref="AR78:AS79"/>
    <mergeCell ref="AT78:AU79"/>
    <mergeCell ref="AV78:AW79"/>
    <mergeCell ref="AX74:AY75"/>
    <mergeCell ref="AZ74:BA75"/>
    <mergeCell ref="BB74:BC75"/>
    <mergeCell ref="AT18:AU19"/>
    <mergeCell ref="AV18:AW19"/>
    <mergeCell ref="AX18:AY19"/>
    <mergeCell ref="AZ18:BA19"/>
    <mergeCell ref="BD102:BE103"/>
    <mergeCell ref="BF102:BG103"/>
    <mergeCell ref="J62:K63"/>
    <mergeCell ref="L62:M63"/>
    <mergeCell ref="N62:O63"/>
    <mergeCell ref="P62:Q63"/>
    <mergeCell ref="R62:S63"/>
    <mergeCell ref="T62:U63"/>
    <mergeCell ref="V62:W63"/>
    <mergeCell ref="X62:Y63"/>
    <mergeCell ref="Z62:AA63"/>
    <mergeCell ref="AB62:AC63"/>
    <mergeCell ref="AD62:AE63"/>
    <mergeCell ref="AF62:AG63"/>
    <mergeCell ref="AH62:AI63"/>
    <mergeCell ref="AJ62:AK63"/>
    <mergeCell ref="AL62:AM63"/>
    <mergeCell ref="AN62:AO63"/>
    <mergeCell ref="J38:K39"/>
    <mergeCell ref="L38:M39"/>
    <mergeCell ref="J102:K103"/>
    <mergeCell ref="AJ82:AK83"/>
    <mergeCell ref="L102:M103"/>
    <mergeCell ref="AF38:AG39"/>
    <mergeCell ref="BD72:BE73"/>
    <mergeCell ref="BF72:BG73"/>
    <mergeCell ref="AZ80:BA81"/>
    <mergeCell ref="BB80:BC81"/>
    <mergeCell ref="N102:O103"/>
    <mergeCell ref="P102:Q103"/>
    <mergeCell ref="R102:S103"/>
    <mergeCell ref="T102:U103"/>
    <mergeCell ref="V102:W103"/>
    <mergeCell ref="X102:Y103"/>
    <mergeCell ref="Z102:AA103"/>
    <mergeCell ref="AB102:AC103"/>
    <mergeCell ref="AD102:AE103"/>
    <mergeCell ref="AF102:AG103"/>
    <mergeCell ref="AH102:AI103"/>
    <mergeCell ref="AH40:AI41"/>
    <mergeCell ref="P100:Q101"/>
    <mergeCell ref="AH52:AI53"/>
    <mergeCell ref="AH58:AI59"/>
    <mergeCell ref="V82:W83"/>
    <mergeCell ref="X82:Y83"/>
    <mergeCell ref="Z82:AA83"/>
    <mergeCell ref="N72:O73"/>
    <mergeCell ref="AH82:AI83"/>
    <mergeCell ref="Z70:AA71"/>
    <mergeCell ref="V64:W65"/>
    <mergeCell ref="X64:Y65"/>
    <mergeCell ref="X78:Y79"/>
    <mergeCell ref="Z78:AA79"/>
    <mergeCell ref="AB78:AC79"/>
    <mergeCell ref="AB82:AC83"/>
    <mergeCell ref="T100:U101"/>
    <mergeCell ref="Z54:AA55"/>
    <mergeCell ref="R50:S51"/>
    <mergeCell ref="P48:Q49"/>
    <mergeCell ref="AD74:AE75"/>
    <mergeCell ref="AJ102:AK103"/>
    <mergeCell ref="AL102:AM103"/>
    <mergeCell ref="AN102:AO103"/>
    <mergeCell ref="AP102:AQ103"/>
    <mergeCell ref="BD36:BE37"/>
    <mergeCell ref="AP52:AQ53"/>
    <mergeCell ref="AR52:AS53"/>
    <mergeCell ref="AT52:AU53"/>
    <mergeCell ref="AV52:AW53"/>
    <mergeCell ref="AP54:AQ55"/>
    <mergeCell ref="AN70:AO71"/>
    <mergeCell ref="AP70:AQ71"/>
    <mergeCell ref="AR70:AS71"/>
    <mergeCell ref="AT70:AU71"/>
    <mergeCell ref="AV70:AW71"/>
    <mergeCell ref="AN72:AO73"/>
    <mergeCell ref="AX84:AY85"/>
    <mergeCell ref="AP72:AQ73"/>
    <mergeCell ref="AR72:AS73"/>
    <mergeCell ref="AT72:AU73"/>
    <mergeCell ref="BD84:BE85"/>
    <mergeCell ref="AJ40:AK41"/>
    <mergeCell ref="AL40:AM41"/>
    <mergeCell ref="AJ36:AK37"/>
    <mergeCell ref="AL36:AM37"/>
    <mergeCell ref="AR38:AS39"/>
    <mergeCell ref="AV72:AW73"/>
    <mergeCell ref="AN68:AO69"/>
    <mergeCell ref="AP62:AQ63"/>
    <mergeCell ref="AR62:AS63"/>
    <mergeCell ref="AT62:AU63"/>
    <mergeCell ref="AV62:AW63"/>
    <mergeCell ref="BB38:BC39"/>
    <mergeCell ref="BD38:BE39"/>
    <mergeCell ref="BF38:BG39"/>
    <mergeCell ref="AX60:AY61"/>
    <mergeCell ref="BD60:BE61"/>
    <mergeCell ref="BF60:BG61"/>
    <mergeCell ref="AX64:AY65"/>
    <mergeCell ref="BD64:BE65"/>
    <mergeCell ref="BF64:BG65"/>
    <mergeCell ref="AX54:AY55"/>
    <mergeCell ref="AN84:AO85"/>
    <mergeCell ref="AT84:AU85"/>
    <mergeCell ref="AP36:AQ37"/>
    <mergeCell ref="AR36:AS37"/>
    <mergeCell ref="BB48:BC49"/>
    <mergeCell ref="BD48:BE49"/>
    <mergeCell ref="BF48:BG49"/>
    <mergeCell ref="AX50:AY51"/>
    <mergeCell ref="AZ50:BA51"/>
    <mergeCell ref="BB50:BC51"/>
    <mergeCell ref="AZ84:BA85"/>
    <mergeCell ref="BB84:BC85"/>
    <mergeCell ref="AX36:AY37"/>
    <mergeCell ref="AZ36:BA37"/>
    <mergeCell ref="BB36:BC37"/>
    <mergeCell ref="AT50:AU51"/>
    <mergeCell ref="AV50:AW51"/>
    <mergeCell ref="AN52:AO53"/>
    <mergeCell ref="AV58:AW59"/>
    <mergeCell ref="BF84:BG85"/>
    <mergeCell ref="BB62:BC63"/>
    <mergeCell ref="AX80:AY81"/>
    <mergeCell ref="BB10:BC11"/>
    <mergeCell ref="BB12:BC13"/>
    <mergeCell ref="BB14:BC15"/>
    <mergeCell ref="AX10:AY11"/>
    <mergeCell ref="AX12:AY13"/>
    <mergeCell ref="AX14:AY15"/>
    <mergeCell ref="AX16:AY17"/>
    <mergeCell ref="AX24:AY25"/>
    <mergeCell ref="AX34:AY35"/>
    <mergeCell ref="BB18:BC19"/>
    <mergeCell ref="AZ86:BA87"/>
    <mergeCell ref="BB86:BC87"/>
    <mergeCell ref="BB72:BC73"/>
    <mergeCell ref="BB20:BC21"/>
    <mergeCell ref="AX22:AY23"/>
    <mergeCell ref="AZ22:BA23"/>
    <mergeCell ref="BB22:BC23"/>
    <mergeCell ref="AX44:AY45"/>
    <mergeCell ref="AZ44:BA45"/>
    <mergeCell ref="BB44:BC45"/>
    <mergeCell ref="AX56:AY57"/>
    <mergeCell ref="AZ56:BA57"/>
    <mergeCell ref="BB56:BC57"/>
    <mergeCell ref="AX58:AY59"/>
    <mergeCell ref="AZ58:BA59"/>
    <mergeCell ref="BB58:BC59"/>
    <mergeCell ref="AX46:AY47"/>
    <mergeCell ref="AX40:AY41"/>
    <mergeCell ref="AZ40:BA41"/>
    <mergeCell ref="BB40:BC41"/>
    <mergeCell ref="AZ38:BA39"/>
    <mergeCell ref="AX68:AY69"/>
    <mergeCell ref="AP6:AQ7"/>
    <mergeCell ref="AR6:AS7"/>
    <mergeCell ref="AP8:AQ9"/>
    <mergeCell ref="AR8:AS9"/>
    <mergeCell ref="AN10:AO11"/>
    <mergeCell ref="AP10:AQ11"/>
    <mergeCell ref="AR10:AS11"/>
    <mergeCell ref="AD16:AE17"/>
    <mergeCell ref="AF16:AG17"/>
    <mergeCell ref="AH16:AI17"/>
    <mergeCell ref="AJ16:AK17"/>
    <mergeCell ref="AL16:AM17"/>
    <mergeCell ref="AF24:AG25"/>
    <mergeCell ref="AH24:AI25"/>
    <mergeCell ref="AN16:AO17"/>
    <mergeCell ref="AP16:AQ17"/>
    <mergeCell ref="AR16:AS17"/>
    <mergeCell ref="AL18:AM19"/>
    <mergeCell ref="AN18:AO19"/>
    <mergeCell ref="AP20:AQ21"/>
    <mergeCell ref="AR20:AS21"/>
    <mergeCell ref="AD18:AE19"/>
    <mergeCell ref="AD14:AE15"/>
    <mergeCell ref="AP18:AQ19"/>
    <mergeCell ref="AR18:AS19"/>
    <mergeCell ref="T104:U105"/>
    <mergeCell ref="V104:W105"/>
    <mergeCell ref="X104:Y105"/>
    <mergeCell ref="X86:Y87"/>
    <mergeCell ref="V86:W87"/>
    <mergeCell ref="V88:W89"/>
    <mergeCell ref="X88:Y89"/>
    <mergeCell ref="V90:W91"/>
    <mergeCell ref="V98:W99"/>
    <mergeCell ref="V100:W101"/>
    <mergeCell ref="X90:Y91"/>
    <mergeCell ref="X98:Y99"/>
    <mergeCell ref="X100:Y101"/>
    <mergeCell ref="Z104:AA105"/>
    <mergeCell ref="AB104:AC105"/>
    <mergeCell ref="AB100:AC101"/>
    <mergeCell ref="AB98:AC99"/>
    <mergeCell ref="AB90:AC91"/>
    <mergeCell ref="AB88:AC89"/>
    <mergeCell ref="AB86:AC87"/>
    <mergeCell ref="Z86:AA87"/>
    <mergeCell ref="Z88:AA89"/>
    <mergeCell ref="Z90:AA91"/>
    <mergeCell ref="Z98:AA99"/>
    <mergeCell ref="Z100:AA101"/>
    <mergeCell ref="T92:U93"/>
    <mergeCell ref="V92:W93"/>
    <mergeCell ref="X92:Y93"/>
    <mergeCell ref="Z92:AA93"/>
    <mergeCell ref="AB92:AC93"/>
    <mergeCell ref="T94:U95"/>
    <mergeCell ref="V94:W95"/>
    <mergeCell ref="AT10:AU11"/>
    <mergeCell ref="AV10:AW11"/>
    <mergeCell ref="AN12:AO13"/>
    <mergeCell ref="AP12:AQ13"/>
    <mergeCell ref="AR12:AS13"/>
    <mergeCell ref="AT12:AU13"/>
    <mergeCell ref="AV12:AW13"/>
    <mergeCell ref="AN14:AO15"/>
    <mergeCell ref="AP14:AQ15"/>
    <mergeCell ref="AR14:AS15"/>
    <mergeCell ref="AT14:AU15"/>
    <mergeCell ref="AV14:AW15"/>
    <mergeCell ref="AH32:AI33"/>
    <mergeCell ref="AJ32:AK33"/>
    <mergeCell ref="AL32:AM33"/>
    <mergeCell ref="AF34:AG35"/>
    <mergeCell ref="AH34:AI35"/>
    <mergeCell ref="AH14:AI15"/>
    <mergeCell ref="AJ14:AK15"/>
    <mergeCell ref="AL14:AM15"/>
    <mergeCell ref="AP22:AQ23"/>
    <mergeCell ref="AR22:AS23"/>
    <mergeCell ref="AF14:AG15"/>
    <mergeCell ref="AF18:AG19"/>
    <mergeCell ref="AH18:AI19"/>
    <mergeCell ref="AJ18:AK19"/>
    <mergeCell ref="AV26:AW27"/>
    <mergeCell ref="AN28:AO29"/>
    <mergeCell ref="AT28:AU29"/>
    <mergeCell ref="AV28:AW29"/>
    <mergeCell ref="AJ26:AK27"/>
    <mergeCell ref="AL26:AM27"/>
    <mergeCell ref="X28:Y29"/>
    <mergeCell ref="X30:Y31"/>
    <mergeCell ref="X32:Y33"/>
    <mergeCell ref="X34:Y35"/>
    <mergeCell ref="X36:Y37"/>
    <mergeCell ref="Z30:AA31"/>
    <mergeCell ref="Z32:AA33"/>
    <mergeCell ref="Z36:AA37"/>
    <mergeCell ref="AB34:AC35"/>
    <mergeCell ref="V6:W7"/>
    <mergeCell ref="X6:Y7"/>
    <mergeCell ref="V26:W27"/>
    <mergeCell ref="X26:Y27"/>
    <mergeCell ref="AB30:AC31"/>
    <mergeCell ref="T10:U11"/>
    <mergeCell ref="T12:U13"/>
    <mergeCell ref="T14:U15"/>
    <mergeCell ref="T16:U17"/>
    <mergeCell ref="V24:W25"/>
    <mergeCell ref="X24:Y25"/>
    <mergeCell ref="AB10:AC11"/>
    <mergeCell ref="AB12:AC13"/>
    <mergeCell ref="AB14:AC15"/>
    <mergeCell ref="AB16:AC17"/>
    <mergeCell ref="V8:W9"/>
    <mergeCell ref="V10:W11"/>
    <mergeCell ref="V12:W13"/>
    <mergeCell ref="V14:W15"/>
    <mergeCell ref="V16:W17"/>
    <mergeCell ref="X8:Y9"/>
    <mergeCell ref="X10:Y11"/>
    <mergeCell ref="X12:Y13"/>
    <mergeCell ref="X14:Y15"/>
    <mergeCell ref="X16:Y17"/>
    <mergeCell ref="Z10:AA11"/>
    <mergeCell ref="Z12:AA13"/>
    <mergeCell ref="T18:U19"/>
    <mergeCell ref="Z14:AA15"/>
    <mergeCell ref="Z16:AA17"/>
    <mergeCell ref="AB18:AC19"/>
    <mergeCell ref="V18:W19"/>
    <mergeCell ref="X18:Y19"/>
    <mergeCell ref="Z18:AA19"/>
    <mergeCell ref="L36:M37"/>
    <mergeCell ref="P88:Q89"/>
    <mergeCell ref="P90:Q91"/>
    <mergeCell ref="P98:Q99"/>
    <mergeCell ref="L68:M69"/>
    <mergeCell ref="N68:O69"/>
    <mergeCell ref="P68:Q69"/>
    <mergeCell ref="R68:S69"/>
    <mergeCell ref="L94:M95"/>
    <mergeCell ref="N94:O95"/>
    <mergeCell ref="N38:O39"/>
    <mergeCell ref="P38:Q39"/>
    <mergeCell ref="R38:S39"/>
    <mergeCell ref="P82:Q83"/>
    <mergeCell ref="R82:S83"/>
    <mergeCell ref="N44:O45"/>
    <mergeCell ref="P44:Q45"/>
    <mergeCell ref="R44:S45"/>
    <mergeCell ref="N66:O67"/>
    <mergeCell ref="N78:O79"/>
    <mergeCell ref="P78:Q79"/>
    <mergeCell ref="R78:S79"/>
    <mergeCell ref="R52:S53"/>
    <mergeCell ref="P104:Q105"/>
    <mergeCell ref="R88:S89"/>
    <mergeCell ref="R90:S91"/>
    <mergeCell ref="R98:S99"/>
    <mergeCell ref="R100:S101"/>
    <mergeCell ref="R104:S105"/>
    <mergeCell ref="P70:Q71"/>
    <mergeCell ref="R70:S71"/>
    <mergeCell ref="J88:K89"/>
    <mergeCell ref="J90:K91"/>
    <mergeCell ref="L88:M89"/>
    <mergeCell ref="L90:M91"/>
    <mergeCell ref="N88:O89"/>
    <mergeCell ref="N90:O91"/>
    <mergeCell ref="P84:Q85"/>
    <mergeCell ref="R84:S85"/>
    <mergeCell ref="N80:O81"/>
    <mergeCell ref="P80:Q81"/>
    <mergeCell ref="R80:S81"/>
    <mergeCell ref="R72:S73"/>
    <mergeCell ref="N84:O85"/>
    <mergeCell ref="L72:M73"/>
    <mergeCell ref="L70:M71"/>
    <mergeCell ref="N70:O71"/>
    <mergeCell ref="N98:O99"/>
    <mergeCell ref="N100:O101"/>
    <mergeCell ref="N104:O105"/>
    <mergeCell ref="J82:K83"/>
    <mergeCell ref="L82:M83"/>
    <mergeCell ref="N82:O83"/>
    <mergeCell ref="J94:K95"/>
    <mergeCell ref="L98:M99"/>
    <mergeCell ref="J16:K17"/>
    <mergeCell ref="L16:M17"/>
    <mergeCell ref="N16:O17"/>
    <mergeCell ref="P16:Q17"/>
    <mergeCell ref="R16:S17"/>
    <mergeCell ref="N26:O27"/>
    <mergeCell ref="P26:Q27"/>
    <mergeCell ref="R26:S27"/>
    <mergeCell ref="J30:K31"/>
    <mergeCell ref="L30:M31"/>
    <mergeCell ref="N24:O25"/>
    <mergeCell ref="P24:Q25"/>
    <mergeCell ref="R24:S25"/>
    <mergeCell ref="J26:K27"/>
    <mergeCell ref="L26:M27"/>
    <mergeCell ref="J28:K29"/>
    <mergeCell ref="L28:M29"/>
    <mergeCell ref="R28:S29"/>
    <mergeCell ref="P28:Q29"/>
    <mergeCell ref="N28:O29"/>
    <mergeCell ref="N30:O31"/>
    <mergeCell ref="P30:Q31"/>
    <mergeCell ref="R30:S31"/>
    <mergeCell ref="J18:K19"/>
    <mergeCell ref="L18:M19"/>
    <mergeCell ref="N18:O19"/>
    <mergeCell ref="P18:Q19"/>
    <mergeCell ref="R18:S19"/>
    <mergeCell ref="J20:K21"/>
    <mergeCell ref="L20:M21"/>
    <mergeCell ref="N20:O21"/>
    <mergeCell ref="P20:Q21"/>
    <mergeCell ref="L14:M15"/>
    <mergeCell ref="N8:O9"/>
    <mergeCell ref="N10:O11"/>
    <mergeCell ref="N12:O13"/>
    <mergeCell ref="N14:O15"/>
    <mergeCell ref="P8:Q9"/>
    <mergeCell ref="P10:Q11"/>
    <mergeCell ref="P12:Q13"/>
    <mergeCell ref="P14:Q15"/>
    <mergeCell ref="R14:S15"/>
    <mergeCell ref="R12:S13"/>
    <mergeCell ref="R10:S11"/>
    <mergeCell ref="R8:S9"/>
    <mergeCell ref="P72:Q73"/>
    <mergeCell ref="N86:O87"/>
    <mergeCell ref="P86:Q87"/>
    <mergeCell ref="R86:S87"/>
    <mergeCell ref="P32:Q33"/>
    <mergeCell ref="P34:Q35"/>
    <mergeCell ref="P36:Q37"/>
    <mergeCell ref="N54:O55"/>
    <mergeCell ref="P52:Q53"/>
    <mergeCell ref="P54:Q55"/>
    <mergeCell ref="N60:O61"/>
    <mergeCell ref="N64:O65"/>
    <mergeCell ref="P60:Q61"/>
    <mergeCell ref="P64:Q65"/>
    <mergeCell ref="R64:S65"/>
    <mergeCell ref="R60:S61"/>
    <mergeCell ref="R54:S55"/>
    <mergeCell ref="P66:Q67"/>
    <mergeCell ref="R66:S67"/>
    <mergeCell ref="BI14:BN33"/>
    <mergeCell ref="BI34:BN53"/>
    <mergeCell ref="BI54:BN73"/>
    <mergeCell ref="BI74:BN97"/>
    <mergeCell ref="E46:I65"/>
    <mergeCell ref="E86:I105"/>
    <mergeCell ref="J106:S111"/>
    <mergeCell ref="T106:AC111"/>
    <mergeCell ref="AD106:AM111"/>
    <mergeCell ref="Z24:AA25"/>
    <mergeCell ref="AB24:AC25"/>
    <mergeCell ref="AD6:AE7"/>
    <mergeCell ref="AJ6:AK7"/>
    <mergeCell ref="AL6:AM7"/>
    <mergeCell ref="AD8:AE9"/>
    <mergeCell ref="AJ8:AK9"/>
    <mergeCell ref="AL8:AM9"/>
    <mergeCell ref="Z6:AA7"/>
    <mergeCell ref="AB6:AC7"/>
    <mergeCell ref="AN6:AO7"/>
    <mergeCell ref="AT6:AU7"/>
    <mergeCell ref="AN24:AO25"/>
    <mergeCell ref="AT24:AU25"/>
    <mergeCell ref="AN26:AO27"/>
    <mergeCell ref="AL10:AM11"/>
    <mergeCell ref="AD12:AE13"/>
    <mergeCell ref="AF12:AG13"/>
    <mergeCell ref="AH12:AI13"/>
    <mergeCell ref="AJ12:AK13"/>
    <mergeCell ref="AL12:AM13"/>
    <mergeCell ref="N6:O7"/>
    <mergeCell ref="AN106:AW111"/>
    <mergeCell ref="AX106:BG111"/>
    <mergeCell ref="T6:U7"/>
    <mergeCell ref="T24:U25"/>
    <mergeCell ref="L6:M7"/>
    <mergeCell ref="L8:M9"/>
    <mergeCell ref="J8:K9"/>
    <mergeCell ref="E66:I85"/>
    <mergeCell ref="T8:U9"/>
    <mergeCell ref="Z8:AA9"/>
    <mergeCell ref="AB8:AC9"/>
    <mergeCell ref="J24:K25"/>
    <mergeCell ref="L24:M25"/>
    <mergeCell ref="AV6:AW7"/>
    <mergeCell ref="AN8:AO9"/>
    <mergeCell ref="AT8:AU9"/>
    <mergeCell ref="AV8:AW9"/>
    <mergeCell ref="AD24:AE25"/>
    <mergeCell ref="AJ24:AK25"/>
    <mergeCell ref="AL24:AM25"/>
    <mergeCell ref="AF6:AG7"/>
    <mergeCell ref="AH6:AI7"/>
    <mergeCell ref="AF8:AG9"/>
    <mergeCell ref="AH8:AI9"/>
    <mergeCell ref="AD10:AE11"/>
    <mergeCell ref="AF10:AG11"/>
    <mergeCell ref="AH10:AI11"/>
    <mergeCell ref="AJ10:AK11"/>
    <mergeCell ref="R6:S7"/>
    <mergeCell ref="P6:Q7"/>
    <mergeCell ref="J10:K11"/>
    <mergeCell ref="J12:K13"/>
    <mergeCell ref="AJ28:AK29"/>
    <mergeCell ref="AL28:AM29"/>
    <mergeCell ref="AT16:AU17"/>
    <mergeCell ref="AV16:AW17"/>
    <mergeCell ref="AP24:AQ25"/>
    <mergeCell ref="AR24:AS25"/>
    <mergeCell ref="AF26:AG27"/>
    <mergeCell ref="AH26:AI27"/>
    <mergeCell ref="AF28:AG29"/>
    <mergeCell ref="AH28:AI29"/>
    <mergeCell ref="AT22:AU23"/>
    <mergeCell ref="AN100:AO101"/>
    <mergeCell ref="AT100:AU101"/>
    <mergeCell ref="AV100:AW101"/>
    <mergeCell ref="AP84:AQ85"/>
    <mergeCell ref="AR84:AS85"/>
    <mergeCell ref="AP86:AQ87"/>
    <mergeCell ref="AR86:AS87"/>
    <mergeCell ref="AN88:AO89"/>
    <mergeCell ref="AP88:AQ89"/>
    <mergeCell ref="AR88:AS89"/>
    <mergeCell ref="AN80:AO81"/>
    <mergeCell ref="AP98:AQ99"/>
    <mergeCell ref="AR98:AS99"/>
    <mergeCell ref="AP68:AQ69"/>
    <mergeCell ref="AR68:AS69"/>
    <mergeCell ref="AT68:AU69"/>
    <mergeCell ref="AV68:AW69"/>
    <mergeCell ref="AV92:AW93"/>
    <mergeCell ref="AN94:AO95"/>
    <mergeCell ref="AP94:AQ95"/>
    <mergeCell ref="AR94:AS95"/>
    <mergeCell ref="AN96:AO97"/>
    <mergeCell ref="AP96:AQ97"/>
    <mergeCell ref="AR96:AS97"/>
    <mergeCell ref="AN64:AO65"/>
    <mergeCell ref="AT64:AU65"/>
    <mergeCell ref="AP92:AQ93"/>
    <mergeCell ref="AR92:AS93"/>
    <mergeCell ref="AT92:AU93"/>
    <mergeCell ref="AV84:AW85"/>
    <mergeCell ref="AT96:AU97"/>
    <mergeCell ref="AV96:AW97"/>
    <mergeCell ref="AV74:AW75"/>
    <mergeCell ref="AN104:AO105"/>
    <mergeCell ref="AT104:AU105"/>
    <mergeCell ref="AV104:AW105"/>
    <mergeCell ref="AN86:AO87"/>
    <mergeCell ref="AT86:AU87"/>
    <mergeCell ref="AV86:AW87"/>
    <mergeCell ref="AN98:AO99"/>
    <mergeCell ref="AT98:AU99"/>
    <mergeCell ref="AV98:AW99"/>
    <mergeCell ref="AT88:AU89"/>
    <mergeCell ref="AV88:AW89"/>
    <mergeCell ref="AN90:AO91"/>
    <mergeCell ref="AP90:AQ91"/>
    <mergeCell ref="AR90:AS91"/>
    <mergeCell ref="AT90:AU91"/>
    <mergeCell ref="AV90:AW91"/>
    <mergeCell ref="AP100:AQ101"/>
    <mergeCell ref="AR100:AS101"/>
    <mergeCell ref="AP104:AQ105"/>
    <mergeCell ref="AR104:AS105"/>
    <mergeCell ref="AR102:AS103"/>
    <mergeCell ref="AT102:AU103"/>
    <mergeCell ref="AV102:AW103"/>
    <mergeCell ref="BD24:BE25"/>
    <mergeCell ref="BF24:BG25"/>
    <mergeCell ref="AX6:AY7"/>
    <mergeCell ref="BD6:BE7"/>
    <mergeCell ref="BF6:BG7"/>
    <mergeCell ref="AX8:AY9"/>
    <mergeCell ref="BD8:BE9"/>
    <mergeCell ref="BF8:BG9"/>
    <mergeCell ref="BD16:BE17"/>
    <mergeCell ref="BD14:BE15"/>
    <mergeCell ref="BD12:BE13"/>
    <mergeCell ref="BD10:BE11"/>
    <mergeCell ref="BF16:BG17"/>
    <mergeCell ref="BF14:BG15"/>
    <mergeCell ref="BF12:BG13"/>
    <mergeCell ref="BF10:BG11"/>
    <mergeCell ref="AZ6:BA7"/>
    <mergeCell ref="BB6:BC7"/>
    <mergeCell ref="BB8:BC9"/>
    <mergeCell ref="AZ8:BA9"/>
    <mergeCell ref="AZ10:BA11"/>
    <mergeCell ref="AZ12:BA13"/>
    <mergeCell ref="AZ14:BA15"/>
    <mergeCell ref="BB24:BC25"/>
    <mergeCell ref="BD18:BE19"/>
    <mergeCell ref="BF18:BG19"/>
    <mergeCell ref="BD20:BE21"/>
    <mergeCell ref="BF20:BG21"/>
    <mergeCell ref="BD22:BE23"/>
    <mergeCell ref="BF22:BG23"/>
    <mergeCell ref="AZ16:BA17"/>
    <mergeCell ref="BB16:BC17"/>
    <mergeCell ref="AZ48:BA49"/>
    <mergeCell ref="AX48:AY49"/>
    <mergeCell ref="BD34:BE35"/>
    <mergeCell ref="BF34:BG35"/>
    <mergeCell ref="AX26:AY27"/>
    <mergeCell ref="BD26:BE27"/>
    <mergeCell ref="BF26:BG27"/>
    <mergeCell ref="AX28:AY29"/>
    <mergeCell ref="BD28:BE29"/>
    <mergeCell ref="BF28:BG29"/>
    <mergeCell ref="AX30:AY31"/>
    <mergeCell ref="AZ30:BA31"/>
    <mergeCell ref="BB30:BC31"/>
    <mergeCell ref="BD30:BE31"/>
    <mergeCell ref="BF30:BG31"/>
    <mergeCell ref="AX32:AY33"/>
    <mergeCell ref="AZ32:BA33"/>
    <mergeCell ref="BB32:BC33"/>
    <mergeCell ref="BD32:BE33"/>
    <mergeCell ref="BF32:BG33"/>
    <mergeCell ref="AZ34:BA35"/>
    <mergeCell ref="BB34:BC35"/>
    <mergeCell ref="AZ26:BA27"/>
    <mergeCell ref="BB26:BC27"/>
    <mergeCell ref="AZ28:BA29"/>
    <mergeCell ref="BB28:BC29"/>
    <mergeCell ref="BF36:BG37"/>
    <mergeCell ref="AX20:AY21"/>
    <mergeCell ref="AZ20:BA21"/>
    <mergeCell ref="BD82:BE83"/>
    <mergeCell ref="BF82:BG83"/>
    <mergeCell ref="BD78:BE79"/>
    <mergeCell ref="BF78:BG79"/>
    <mergeCell ref="AZ94:BA95"/>
    <mergeCell ref="BB94:BC95"/>
    <mergeCell ref="BD40:BE41"/>
    <mergeCell ref="BF40:BG41"/>
    <mergeCell ref="AX42:AY43"/>
    <mergeCell ref="AZ42:BA43"/>
    <mergeCell ref="BB42:BC43"/>
    <mergeCell ref="BD42:BE43"/>
    <mergeCell ref="BD50:BE51"/>
    <mergeCell ref="BF50:BG51"/>
    <mergeCell ref="AX52:AY53"/>
    <mergeCell ref="AZ52:BA53"/>
    <mergeCell ref="AX66:AY67"/>
    <mergeCell ref="BD66:BE67"/>
    <mergeCell ref="BF66:BG67"/>
    <mergeCell ref="AZ66:BA67"/>
    <mergeCell ref="BB66:BC67"/>
    <mergeCell ref="BD46:BE47"/>
    <mergeCell ref="BF46:BG47"/>
    <mergeCell ref="BF42:BG43"/>
    <mergeCell ref="BD44:BE45"/>
    <mergeCell ref="BF44:BG45"/>
    <mergeCell ref="BD56:BE57"/>
    <mergeCell ref="BF56:BG57"/>
    <mergeCell ref="BD58:BE59"/>
    <mergeCell ref="BF58:BG59"/>
    <mergeCell ref="AZ46:BA47"/>
    <mergeCell ref="BB46:BC47"/>
    <mergeCell ref="AZ68:BA69"/>
    <mergeCell ref="BB68:BC69"/>
    <mergeCell ref="BD68:BE69"/>
    <mergeCell ref="BF68:BG69"/>
    <mergeCell ref="AX70:AY71"/>
    <mergeCell ref="AZ70:BA71"/>
    <mergeCell ref="BB70:BC71"/>
    <mergeCell ref="BD70:BE71"/>
    <mergeCell ref="BF70:BG71"/>
    <mergeCell ref="AZ54:BA55"/>
    <mergeCell ref="BB54:BC55"/>
    <mergeCell ref="AZ60:BA61"/>
    <mergeCell ref="BB60:BC61"/>
    <mergeCell ref="BD54:BE55"/>
    <mergeCell ref="BF54:BG55"/>
    <mergeCell ref="AX62:AY63"/>
    <mergeCell ref="AZ62:BA63"/>
    <mergeCell ref="BD62:BE63"/>
    <mergeCell ref="BF62:BG63"/>
    <mergeCell ref="BB52:BC53"/>
    <mergeCell ref="BD52:BE53"/>
    <mergeCell ref="BF52:BG53"/>
    <mergeCell ref="AZ64:BA65"/>
    <mergeCell ref="BB64:BC65"/>
    <mergeCell ref="BD100:BE101"/>
    <mergeCell ref="BF100:BG101"/>
    <mergeCell ref="AX104:AY105"/>
    <mergeCell ref="BD104:BE105"/>
    <mergeCell ref="BF104:BG105"/>
    <mergeCell ref="AX86:AY87"/>
    <mergeCell ref="BD86:BE87"/>
    <mergeCell ref="BF86:BG87"/>
    <mergeCell ref="AX98:AY99"/>
    <mergeCell ref="BD98:BE99"/>
    <mergeCell ref="BF98:BG99"/>
    <mergeCell ref="AX90:AY91"/>
    <mergeCell ref="AZ90:BA91"/>
    <mergeCell ref="BB90:BC91"/>
    <mergeCell ref="BD90:BE91"/>
    <mergeCell ref="BF90:BG91"/>
    <mergeCell ref="AZ98:BA99"/>
    <mergeCell ref="BB98:BC99"/>
    <mergeCell ref="AZ100:BA101"/>
    <mergeCell ref="BB100:BC101"/>
    <mergeCell ref="AZ104:BA105"/>
    <mergeCell ref="BB104:BC105"/>
    <mergeCell ref="AX100:AY101"/>
    <mergeCell ref="BB102:BC103"/>
    <mergeCell ref="BD88:BE89"/>
    <mergeCell ref="BF88:BG89"/>
    <mergeCell ref="AX94:AY95"/>
    <mergeCell ref="AX88:AY89"/>
    <mergeCell ref="AZ88:BA89"/>
    <mergeCell ref="BB88:BC89"/>
    <mergeCell ref="AX102:AY103"/>
    <mergeCell ref="AZ102:BA103"/>
    <mergeCell ref="L32:M33"/>
    <mergeCell ref="T34:U35"/>
    <mergeCell ref="Z34:AA35"/>
    <mergeCell ref="J34:K35"/>
    <mergeCell ref="L34:M35"/>
    <mergeCell ref="J32:K33"/>
    <mergeCell ref="J36:K37"/>
    <mergeCell ref="R32:S33"/>
    <mergeCell ref="R34:S35"/>
    <mergeCell ref="R36:S37"/>
    <mergeCell ref="T54:U55"/>
    <mergeCell ref="AB68:AC69"/>
    <mergeCell ref="X66:Y67"/>
    <mergeCell ref="V66:W67"/>
    <mergeCell ref="V68:W69"/>
    <mergeCell ref="AB54:AC55"/>
    <mergeCell ref="T50:U51"/>
    <mergeCell ref="T52:U53"/>
    <mergeCell ref="AB52:AC53"/>
    <mergeCell ref="AB50:AC51"/>
    <mergeCell ref="V48:W49"/>
    <mergeCell ref="N32:O33"/>
    <mergeCell ref="N34:O35"/>
    <mergeCell ref="N36:O37"/>
    <mergeCell ref="L48:M49"/>
    <mergeCell ref="L50:M51"/>
    <mergeCell ref="L52:M53"/>
    <mergeCell ref="N48:O49"/>
    <mergeCell ref="N50:O51"/>
    <mergeCell ref="P50:Q51"/>
    <mergeCell ref="N52:O53"/>
    <mergeCell ref="R48:S49"/>
    <mergeCell ref="T90:U91"/>
    <mergeCell ref="T98:U99"/>
    <mergeCell ref="AJ58:AK59"/>
    <mergeCell ref="AD84:AE85"/>
    <mergeCell ref="AJ84:AK85"/>
    <mergeCell ref="AL84:AM85"/>
    <mergeCell ref="AD66:AE67"/>
    <mergeCell ref="AJ66:AK67"/>
    <mergeCell ref="AL66:AM67"/>
    <mergeCell ref="AF84:AG85"/>
    <mergeCell ref="AH84:AI85"/>
    <mergeCell ref="AD68:AE69"/>
    <mergeCell ref="AF68:AG69"/>
    <mergeCell ref="AD70:AE71"/>
    <mergeCell ref="AD72:AE73"/>
    <mergeCell ref="AF66:AG67"/>
    <mergeCell ref="AH66:AI67"/>
    <mergeCell ref="AL68:AM69"/>
    <mergeCell ref="AL70:AM71"/>
    <mergeCell ref="AL72:AM73"/>
    <mergeCell ref="AF70:AG71"/>
    <mergeCell ref="AJ76:AK77"/>
    <mergeCell ref="AL76:AM77"/>
    <mergeCell ref="AD78:AE79"/>
    <mergeCell ref="AD86:AE87"/>
    <mergeCell ref="AJ86:AK87"/>
    <mergeCell ref="AL86:AM87"/>
    <mergeCell ref="AD98:AE99"/>
    <mergeCell ref="AD82:AE83"/>
    <mergeCell ref="AJ68:AK69"/>
    <mergeCell ref="AJ70:AK71"/>
    <mergeCell ref="AF78:AG79"/>
    <mergeCell ref="AH104:AI105"/>
    <mergeCell ref="AD94:AE95"/>
    <mergeCell ref="AF94:AG95"/>
    <mergeCell ref="AF98:AG99"/>
    <mergeCell ref="AF100:AG101"/>
    <mergeCell ref="AH100:AI101"/>
    <mergeCell ref="AL52:AM53"/>
    <mergeCell ref="AF54:AG55"/>
    <mergeCell ref="AJ74:AK75"/>
    <mergeCell ref="AL74:AM75"/>
    <mergeCell ref="AD76:AE77"/>
    <mergeCell ref="AH98:AI99"/>
    <mergeCell ref="T80:U81"/>
    <mergeCell ref="Z80:AA81"/>
    <mergeCell ref="AB80:AC81"/>
    <mergeCell ref="T84:U85"/>
    <mergeCell ref="Z84:AA85"/>
    <mergeCell ref="AB84:AC85"/>
    <mergeCell ref="T66:U67"/>
    <mergeCell ref="Z66:AA67"/>
    <mergeCell ref="AB66:AC67"/>
    <mergeCell ref="T68:U69"/>
    <mergeCell ref="T70:U71"/>
    <mergeCell ref="T72:U73"/>
    <mergeCell ref="V84:W85"/>
    <mergeCell ref="X84:Y85"/>
    <mergeCell ref="AB72:AC73"/>
    <mergeCell ref="AB70:AC71"/>
    <mergeCell ref="V70:W71"/>
    <mergeCell ref="T82:U83"/>
    <mergeCell ref="T86:U87"/>
    <mergeCell ref="T88:U89"/>
    <mergeCell ref="B2:I4"/>
    <mergeCell ref="J80:K81"/>
    <mergeCell ref="L80:M81"/>
    <mergeCell ref="J84:K85"/>
    <mergeCell ref="L84:M85"/>
    <mergeCell ref="J66:K67"/>
    <mergeCell ref="L66:M67"/>
    <mergeCell ref="J68:K69"/>
    <mergeCell ref="J70:K71"/>
    <mergeCell ref="J72:K73"/>
    <mergeCell ref="J60:K61"/>
    <mergeCell ref="L60:M61"/>
    <mergeCell ref="J64:K65"/>
    <mergeCell ref="L64:M65"/>
    <mergeCell ref="J2:BG4"/>
    <mergeCell ref="E6:I25"/>
    <mergeCell ref="E26:I45"/>
    <mergeCell ref="J6:K7"/>
    <mergeCell ref="T26:U27"/>
    <mergeCell ref="Z26:AA27"/>
    <mergeCell ref="AB26:AC27"/>
    <mergeCell ref="T28:U29"/>
    <mergeCell ref="Z28:AA29"/>
    <mergeCell ref="AB28:AC29"/>
    <mergeCell ref="T36:U37"/>
    <mergeCell ref="T32:U33"/>
    <mergeCell ref="T30:U31"/>
    <mergeCell ref="J54:K55"/>
    <mergeCell ref="L54:M55"/>
    <mergeCell ref="J48:K49"/>
    <mergeCell ref="J50:K51"/>
    <mergeCell ref="J52:K53"/>
    <mergeCell ref="B6:D105"/>
    <mergeCell ref="J14:K15"/>
    <mergeCell ref="L10:M11"/>
    <mergeCell ref="L12:M13"/>
    <mergeCell ref="J100:K101"/>
    <mergeCell ref="L100:M101"/>
    <mergeCell ref="J104:K105"/>
    <mergeCell ref="L104:M105"/>
    <mergeCell ref="J86:K87"/>
    <mergeCell ref="L86:M87"/>
    <mergeCell ref="J98:K99"/>
    <mergeCell ref="AD104:AE105"/>
    <mergeCell ref="AJ104:AK105"/>
    <mergeCell ref="AL104:AM105"/>
    <mergeCell ref="AJ98:AK99"/>
    <mergeCell ref="AL98:AM99"/>
    <mergeCell ref="AF86:AG87"/>
    <mergeCell ref="AH86:AI87"/>
    <mergeCell ref="AD88:AE89"/>
    <mergeCell ref="AF88:AG89"/>
    <mergeCell ref="AH88:AI89"/>
    <mergeCell ref="AJ88:AK89"/>
    <mergeCell ref="AL88:AM89"/>
    <mergeCell ref="AD90:AE91"/>
    <mergeCell ref="AF90:AG91"/>
    <mergeCell ref="AH90:AI91"/>
    <mergeCell ref="AJ90:AK91"/>
    <mergeCell ref="AL90:AM91"/>
    <mergeCell ref="AD100:AE101"/>
    <mergeCell ref="AJ100:AK101"/>
    <mergeCell ref="AL100:AM101"/>
    <mergeCell ref="AF104:AG105"/>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AK55"/>
  <sheetViews>
    <sheetView zoomScale="90" zoomScaleNormal="90" workbookViewId="0">
      <selection activeCell="C6" sqref="C6"/>
    </sheetView>
  </sheetViews>
  <sheetFormatPr baseColWidth="10" defaultRowHeight="14.5" x14ac:dyDescent="0.35"/>
  <cols>
    <col min="2" max="2" width="24.1796875" customWidth="1"/>
    <col min="3" max="3" width="70.1796875" customWidth="1"/>
    <col min="4" max="4" width="29.81640625" customWidth="1"/>
  </cols>
  <sheetData>
    <row r="1" spans="1:37" ht="22.5" x14ac:dyDescent="0.35">
      <c r="A1" s="40"/>
      <c r="B1" s="471" t="s">
        <v>49</v>
      </c>
      <c r="C1" s="471"/>
      <c r="D1" s="471"/>
      <c r="E1" s="40"/>
      <c r="F1" s="40"/>
      <c r="G1" s="40"/>
      <c r="H1" s="40"/>
      <c r="I1" s="40"/>
      <c r="J1" s="40"/>
      <c r="K1" s="40"/>
      <c r="L1" s="40"/>
      <c r="M1" s="40"/>
      <c r="N1" s="40"/>
      <c r="O1" s="40"/>
      <c r="P1" s="40"/>
      <c r="Q1" s="40"/>
      <c r="R1" s="40"/>
      <c r="S1" s="40"/>
      <c r="T1" s="40"/>
      <c r="U1" s="40"/>
      <c r="V1" s="40"/>
      <c r="W1" s="40"/>
      <c r="X1" s="40"/>
      <c r="Y1" s="40"/>
      <c r="Z1" s="40"/>
      <c r="AA1" s="40"/>
      <c r="AB1" s="40"/>
      <c r="AC1" s="40"/>
      <c r="AD1" s="40"/>
      <c r="AE1" s="40"/>
    </row>
    <row r="2" spans="1:37" x14ac:dyDescent="0.35">
      <c r="A2" s="40"/>
      <c r="B2" s="40"/>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row>
    <row r="3" spans="1:37" ht="25" x14ac:dyDescent="0.35">
      <c r="A3" s="40"/>
      <c r="B3" s="6"/>
      <c r="C3" s="7" t="s">
        <v>46</v>
      </c>
      <c r="D3" s="7" t="s">
        <v>4</v>
      </c>
      <c r="E3" s="40"/>
      <c r="F3" s="40"/>
      <c r="G3" s="40"/>
      <c r="H3" s="40"/>
      <c r="I3" s="40"/>
      <c r="J3" s="40"/>
      <c r="K3" s="40"/>
      <c r="L3" s="40"/>
      <c r="M3" s="40"/>
      <c r="N3" s="40"/>
      <c r="O3" s="40"/>
      <c r="P3" s="40"/>
      <c r="Q3" s="40"/>
      <c r="R3" s="40"/>
      <c r="S3" s="40"/>
      <c r="T3" s="40"/>
      <c r="U3" s="40"/>
      <c r="V3" s="40"/>
      <c r="W3" s="40"/>
      <c r="X3" s="40"/>
      <c r="Y3" s="40"/>
      <c r="Z3" s="40"/>
      <c r="AA3" s="40"/>
      <c r="AB3" s="40"/>
      <c r="AC3" s="40"/>
      <c r="AD3" s="40"/>
      <c r="AE3" s="40"/>
    </row>
    <row r="4" spans="1:37" ht="50" x14ac:dyDescent="0.35">
      <c r="A4" s="40"/>
      <c r="B4" s="8" t="s">
        <v>45</v>
      </c>
      <c r="C4" s="9" t="s">
        <v>93</v>
      </c>
      <c r="D4" s="10">
        <v>0.2</v>
      </c>
      <c r="E4" s="40"/>
      <c r="F4" s="40"/>
      <c r="G4" s="40"/>
      <c r="H4" s="40"/>
      <c r="I4" s="40"/>
      <c r="J4" s="40"/>
      <c r="K4" s="40"/>
      <c r="L4" s="40"/>
      <c r="M4" s="40"/>
      <c r="N4" s="40"/>
      <c r="O4" s="40"/>
      <c r="P4" s="40"/>
      <c r="Q4" s="40"/>
      <c r="R4" s="40"/>
      <c r="S4" s="40"/>
      <c r="T4" s="40"/>
      <c r="U4" s="40"/>
      <c r="V4" s="40"/>
      <c r="W4" s="40"/>
      <c r="X4" s="40"/>
      <c r="Y4" s="40"/>
      <c r="Z4" s="40"/>
      <c r="AA4" s="40"/>
      <c r="AB4" s="40"/>
      <c r="AC4" s="40"/>
      <c r="AD4" s="40"/>
      <c r="AE4" s="40"/>
    </row>
    <row r="5" spans="1:37" ht="50" x14ac:dyDescent="0.35">
      <c r="A5" s="40"/>
      <c r="B5" s="11" t="s">
        <v>47</v>
      </c>
      <c r="C5" s="12" t="s">
        <v>94</v>
      </c>
      <c r="D5" s="13">
        <v>0.4</v>
      </c>
      <c r="E5" s="40"/>
      <c r="F5" s="40"/>
      <c r="G5" s="40"/>
      <c r="H5" s="40"/>
      <c r="I5" s="40"/>
      <c r="J5" s="40"/>
      <c r="K5" s="40"/>
      <c r="L5" s="40"/>
      <c r="M5" s="40"/>
      <c r="N5" s="40"/>
      <c r="O5" s="40"/>
      <c r="P5" s="40"/>
      <c r="Q5" s="40"/>
      <c r="R5" s="40"/>
      <c r="S5" s="40"/>
      <c r="T5" s="40"/>
      <c r="U5" s="40"/>
      <c r="V5" s="40"/>
      <c r="W5" s="40"/>
      <c r="X5" s="40"/>
      <c r="Y5" s="40"/>
      <c r="Z5" s="40"/>
      <c r="AA5" s="40"/>
      <c r="AB5" s="40"/>
      <c r="AC5" s="40"/>
      <c r="AD5" s="40"/>
      <c r="AE5" s="40"/>
    </row>
    <row r="6" spans="1:37" ht="50" x14ac:dyDescent="0.35">
      <c r="A6" s="40"/>
      <c r="B6" s="14" t="s">
        <v>98</v>
      </c>
      <c r="C6" s="12" t="s">
        <v>95</v>
      </c>
      <c r="D6" s="13">
        <v>0.6</v>
      </c>
      <c r="E6" s="40"/>
      <c r="F6" s="40"/>
      <c r="G6" s="40"/>
      <c r="H6" s="40"/>
      <c r="I6" s="40"/>
      <c r="J6" s="40"/>
      <c r="K6" s="40"/>
      <c r="L6" s="40"/>
      <c r="M6" s="40"/>
      <c r="N6" s="40"/>
      <c r="O6" s="40"/>
      <c r="P6" s="40"/>
      <c r="Q6" s="40"/>
      <c r="R6" s="40"/>
      <c r="S6" s="40"/>
      <c r="T6" s="40"/>
      <c r="U6" s="40"/>
      <c r="V6" s="40"/>
      <c r="W6" s="40"/>
      <c r="X6" s="40"/>
      <c r="Y6" s="40"/>
      <c r="Z6" s="40"/>
      <c r="AA6" s="40"/>
      <c r="AB6" s="40"/>
      <c r="AC6" s="40"/>
      <c r="AD6" s="40"/>
      <c r="AE6" s="40"/>
    </row>
    <row r="7" spans="1:37" ht="75" x14ac:dyDescent="0.35">
      <c r="A7" s="40"/>
      <c r="B7" s="15" t="s">
        <v>6</v>
      </c>
      <c r="C7" s="12" t="s">
        <v>96</v>
      </c>
      <c r="D7" s="13">
        <v>0.8</v>
      </c>
      <c r="E7" s="40"/>
      <c r="F7" s="40"/>
      <c r="G7" s="40"/>
      <c r="H7" s="40"/>
      <c r="I7" s="40"/>
      <c r="J7" s="40"/>
      <c r="K7" s="40"/>
      <c r="L7" s="40"/>
      <c r="M7" s="40"/>
      <c r="N7" s="40"/>
      <c r="O7" s="40"/>
      <c r="P7" s="40"/>
      <c r="Q7" s="40"/>
      <c r="R7" s="40"/>
      <c r="S7" s="40"/>
      <c r="T7" s="40"/>
      <c r="U7" s="40"/>
      <c r="V7" s="40"/>
      <c r="W7" s="40"/>
      <c r="X7" s="40"/>
      <c r="Y7" s="40"/>
      <c r="Z7" s="40"/>
      <c r="AA7" s="40"/>
      <c r="AB7" s="40"/>
      <c r="AC7" s="40"/>
      <c r="AD7" s="40"/>
      <c r="AE7" s="40"/>
    </row>
    <row r="8" spans="1:37" ht="50" x14ac:dyDescent="0.35">
      <c r="A8" s="40"/>
      <c r="B8" s="16" t="s">
        <v>48</v>
      </c>
      <c r="C8" s="12" t="s">
        <v>97</v>
      </c>
      <c r="D8" s="13">
        <v>1</v>
      </c>
      <c r="E8" s="40"/>
      <c r="F8" s="40"/>
      <c r="G8" s="40"/>
      <c r="H8" s="40"/>
      <c r="I8" s="40"/>
      <c r="J8" s="40"/>
      <c r="K8" s="40"/>
      <c r="L8" s="40"/>
      <c r="M8" s="40"/>
      <c r="N8" s="40"/>
      <c r="O8" s="40"/>
      <c r="P8" s="40"/>
      <c r="Q8" s="40"/>
      <c r="R8" s="40"/>
      <c r="S8" s="40"/>
      <c r="T8" s="40"/>
      <c r="U8" s="40"/>
      <c r="V8" s="40"/>
      <c r="W8" s="40"/>
      <c r="X8" s="40"/>
      <c r="Y8" s="40"/>
      <c r="Z8" s="40"/>
      <c r="AA8" s="40"/>
      <c r="AB8" s="40"/>
      <c r="AC8" s="40"/>
      <c r="AD8" s="40"/>
      <c r="AE8" s="40"/>
    </row>
    <row r="9" spans="1:37" x14ac:dyDescent="0.35">
      <c r="A9" s="40"/>
      <c r="B9" s="64"/>
      <c r="C9" s="64"/>
      <c r="D9" s="64"/>
      <c r="E9" s="40"/>
      <c r="F9" s="40"/>
      <c r="G9" s="40"/>
      <c r="H9" s="40"/>
      <c r="I9" s="40"/>
      <c r="J9" s="40"/>
      <c r="K9" s="40"/>
      <c r="L9" s="40"/>
      <c r="M9" s="40"/>
      <c r="N9" s="40"/>
      <c r="O9" s="40"/>
      <c r="P9" s="40"/>
      <c r="Q9" s="40"/>
      <c r="R9" s="40"/>
      <c r="S9" s="40"/>
      <c r="T9" s="40"/>
      <c r="U9" s="40"/>
      <c r="V9" s="40"/>
      <c r="W9" s="40"/>
      <c r="X9" s="40"/>
      <c r="Y9" s="40"/>
      <c r="Z9" s="40"/>
      <c r="AA9" s="40"/>
      <c r="AB9" s="40"/>
      <c r="AC9" s="40"/>
      <c r="AD9" s="40"/>
      <c r="AE9" s="40"/>
      <c r="AF9" s="40"/>
      <c r="AG9" s="40"/>
      <c r="AH9" s="40"/>
      <c r="AI9" s="40"/>
      <c r="AJ9" s="40"/>
      <c r="AK9" s="40"/>
    </row>
    <row r="10" spans="1:37" x14ac:dyDescent="0.35">
      <c r="A10" s="40"/>
      <c r="B10" s="65"/>
      <c r="C10" s="64"/>
      <c r="D10" s="64"/>
      <c r="E10" s="40"/>
      <c r="F10" s="40"/>
      <c r="G10" s="40"/>
      <c r="H10" s="40"/>
      <c r="I10" s="40"/>
      <c r="J10" s="40"/>
      <c r="K10" s="40"/>
      <c r="L10" s="40"/>
      <c r="M10" s="40"/>
      <c r="N10" s="40"/>
      <c r="O10" s="40"/>
      <c r="P10" s="40"/>
      <c r="Q10" s="40"/>
      <c r="R10" s="40"/>
      <c r="S10" s="40"/>
      <c r="T10" s="40"/>
      <c r="U10" s="40"/>
      <c r="V10" s="40"/>
      <c r="W10" s="40"/>
      <c r="X10" s="40"/>
      <c r="Y10" s="40"/>
      <c r="Z10" s="40"/>
      <c r="AA10" s="40"/>
      <c r="AB10" s="40"/>
      <c r="AC10" s="40"/>
      <c r="AD10" s="40"/>
      <c r="AE10" s="40"/>
      <c r="AF10" s="40"/>
      <c r="AG10" s="40"/>
      <c r="AH10" s="40"/>
      <c r="AI10" s="40"/>
      <c r="AJ10" s="40"/>
      <c r="AK10" s="40"/>
    </row>
    <row r="11" spans="1:37" x14ac:dyDescent="0.35">
      <c r="A11" s="40"/>
      <c r="B11" s="64"/>
      <c r="C11" s="64"/>
      <c r="D11" s="64"/>
      <c r="E11" s="40"/>
      <c r="F11" s="40"/>
      <c r="G11" s="40"/>
      <c r="H11" s="40"/>
      <c r="I11" s="40"/>
      <c r="J11" s="40"/>
      <c r="K11" s="40"/>
      <c r="L11" s="40"/>
      <c r="M11" s="40"/>
      <c r="N11" s="40"/>
      <c r="O11" s="40"/>
      <c r="P11" s="40"/>
      <c r="Q11" s="40"/>
      <c r="R11" s="40"/>
      <c r="S11" s="40"/>
      <c r="T11" s="40"/>
      <c r="U11" s="40"/>
      <c r="V11" s="40"/>
      <c r="W11" s="40"/>
      <c r="X11" s="40"/>
      <c r="Y11" s="40"/>
      <c r="Z11" s="40"/>
      <c r="AA11" s="40"/>
      <c r="AB11" s="40"/>
      <c r="AC11" s="40"/>
      <c r="AD11" s="40"/>
      <c r="AE11" s="40"/>
      <c r="AF11" s="40"/>
      <c r="AG11" s="40"/>
      <c r="AH11" s="40"/>
      <c r="AI11" s="40"/>
      <c r="AJ11" s="40"/>
      <c r="AK11" s="40"/>
    </row>
    <row r="12" spans="1:37" x14ac:dyDescent="0.35">
      <c r="A12" s="40"/>
      <c r="B12" s="64"/>
      <c r="C12" s="64"/>
      <c r="D12" s="64"/>
      <c r="E12" s="40"/>
      <c r="F12" s="40"/>
      <c r="G12" s="40"/>
      <c r="H12" s="40"/>
      <c r="I12" s="40"/>
      <c r="J12" s="40"/>
      <c r="K12" s="40"/>
      <c r="L12" s="40"/>
      <c r="M12" s="40"/>
      <c r="N12" s="40"/>
      <c r="O12" s="40"/>
      <c r="P12" s="40"/>
      <c r="Q12" s="40"/>
      <c r="R12" s="40"/>
      <c r="S12" s="40"/>
      <c r="T12" s="40"/>
      <c r="U12" s="40"/>
      <c r="V12" s="40"/>
      <c r="W12" s="40"/>
      <c r="X12" s="40"/>
      <c r="Y12" s="40"/>
      <c r="Z12" s="40"/>
      <c r="AA12" s="40"/>
      <c r="AB12" s="40"/>
      <c r="AC12" s="40"/>
      <c r="AD12" s="40"/>
      <c r="AE12" s="40"/>
      <c r="AF12" s="40"/>
      <c r="AG12" s="40"/>
      <c r="AH12" s="40"/>
      <c r="AI12" s="40"/>
      <c r="AJ12" s="40"/>
      <c r="AK12" s="40"/>
    </row>
    <row r="13" spans="1:37" x14ac:dyDescent="0.35">
      <c r="A13" s="40"/>
      <c r="B13" s="64"/>
      <c r="C13" s="64"/>
      <c r="D13" s="64"/>
      <c r="E13" s="40"/>
      <c r="F13" s="40"/>
      <c r="G13" s="40"/>
      <c r="H13" s="40"/>
      <c r="I13" s="40"/>
      <c r="J13" s="40"/>
      <c r="K13" s="40"/>
      <c r="L13" s="40"/>
      <c r="M13" s="40"/>
      <c r="N13" s="40"/>
      <c r="O13" s="40"/>
      <c r="P13" s="40"/>
      <c r="Q13" s="40"/>
      <c r="R13" s="40"/>
      <c r="S13" s="40"/>
      <c r="T13" s="40"/>
      <c r="U13" s="40"/>
      <c r="V13" s="40"/>
      <c r="W13" s="40"/>
      <c r="X13" s="40"/>
      <c r="Y13" s="40"/>
      <c r="Z13" s="40"/>
      <c r="AA13" s="40"/>
      <c r="AB13" s="40"/>
      <c r="AC13" s="40"/>
      <c r="AD13" s="40"/>
      <c r="AE13" s="40"/>
      <c r="AF13" s="40"/>
      <c r="AG13" s="40"/>
      <c r="AH13" s="40"/>
      <c r="AI13" s="40"/>
      <c r="AJ13" s="40"/>
      <c r="AK13" s="40"/>
    </row>
    <row r="14" spans="1:37" x14ac:dyDescent="0.35">
      <c r="A14" s="40"/>
      <c r="B14" s="64"/>
      <c r="C14" s="64"/>
      <c r="D14" s="64"/>
      <c r="E14" s="40"/>
      <c r="F14" s="40"/>
      <c r="G14" s="40"/>
      <c r="H14" s="40"/>
      <c r="I14" s="40"/>
      <c r="J14" s="40"/>
      <c r="K14" s="40"/>
      <c r="L14" s="40"/>
      <c r="M14" s="40"/>
      <c r="N14" s="40"/>
      <c r="O14" s="40"/>
      <c r="P14" s="40"/>
      <c r="Q14" s="40"/>
      <c r="R14" s="40"/>
      <c r="S14" s="40"/>
      <c r="T14" s="40"/>
      <c r="U14" s="40"/>
      <c r="V14" s="40"/>
      <c r="W14" s="40"/>
      <c r="X14" s="40"/>
      <c r="Y14" s="40"/>
      <c r="Z14" s="40"/>
      <c r="AA14" s="40"/>
      <c r="AB14" s="40"/>
      <c r="AC14" s="40"/>
      <c r="AD14" s="40"/>
      <c r="AE14" s="40"/>
      <c r="AF14" s="40"/>
      <c r="AG14" s="40"/>
      <c r="AH14" s="40"/>
      <c r="AI14" s="40"/>
      <c r="AJ14" s="40"/>
      <c r="AK14" s="40"/>
    </row>
    <row r="15" spans="1:37" x14ac:dyDescent="0.35">
      <c r="A15" s="40"/>
      <c r="B15" s="64"/>
      <c r="C15" s="64"/>
      <c r="D15" s="64"/>
      <c r="E15" s="40"/>
      <c r="F15" s="40"/>
      <c r="G15" s="40"/>
      <c r="H15" s="40"/>
      <c r="I15" s="40"/>
      <c r="J15" s="40"/>
      <c r="K15" s="40"/>
      <c r="L15" s="40"/>
      <c r="M15" s="40"/>
      <c r="N15" s="40"/>
      <c r="O15" s="40"/>
      <c r="P15" s="40"/>
      <c r="Q15" s="40"/>
      <c r="R15" s="40"/>
      <c r="S15" s="40"/>
      <c r="T15" s="40"/>
      <c r="U15" s="40"/>
      <c r="V15" s="40"/>
      <c r="W15" s="40"/>
      <c r="X15" s="40"/>
      <c r="Y15" s="40"/>
      <c r="Z15" s="40"/>
      <c r="AA15" s="40"/>
      <c r="AB15" s="40"/>
      <c r="AC15" s="40"/>
      <c r="AD15" s="40"/>
      <c r="AE15" s="40"/>
      <c r="AF15" s="40"/>
      <c r="AG15" s="40"/>
      <c r="AH15" s="40"/>
      <c r="AI15" s="40"/>
      <c r="AJ15" s="40"/>
      <c r="AK15" s="40"/>
    </row>
    <row r="16" spans="1:37" x14ac:dyDescent="0.35">
      <c r="A16" s="40"/>
      <c r="B16" s="64"/>
      <c r="C16" s="64"/>
      <c r="D16" s="64"/>
      <c r="E16" s="40"/>
      <c r="F16" s="40"/>
      <c r="G16" s="40"/>
      <c r="H16" s="40"/>
      <c r="I16" s="40"/>
      <c r="J16" s="40"/>
      <c r="K16" s="40"/>
      <c r="L16" s="40"/>
      <c r="M16" s="40"/>
      <c r="N16" s="40"/>
      <c r="O16" s="40"/>
      <c r="P16" s="40"/>
      <c r="Q16" s="40"/>
      <c r="R16" s="40"/>
      <c r="S16" s="40"/>
      <c r="T16" s="40"/>
      <c r="U16" s="40"/>
      <c r="V16" s="40"/>
      <c r="W16" s="40"/>
      <c r="X16" s="40"/>
      <c r="Y16" s="40"/>
      <c r="Z16" s="40"/>
      <c r="AA16" s="40"/>
      <c r="AB16" s="40"/>
      <c r="AC16" s="40"/>
      <c r="AD16" s="40"/>
      <c r="AE16" s="40"/>
      <c r="AF16" s="40"/>
      <c r="AG16" s="40"/>
      <c r="AH16" s="40"/>
      <c r="AI16" s="40"/>
      <c r="AJ16" s="40"/>
      <c r="AK16" s="40"/>
    </row>
    <row r="17" spans="1:37" x14ac:dyDescent="0.35">
      <c r="A17" s="40"/>
      <c r="B17" s="64"/>
      <c r="C17" s="64"/>
      <c r="D17" s="64"/>
      <c r="E17" s="40"/>
      <c r="F17" s="40"/>
      <c r="G17" s="40"/>
      <c r="H17" s="40"/>
      <c r="I17" s="40"/>
      <c r="J17" s="40"/>
      <c r="K17" s="40"/>
      <c r="L17" s="40"/>
      <c r="M17" s="40"/>
      <c r="N17" s="40"/>
      <c r="O17" s="40"/>
      <c r="P17" s="40"/>
      <c r="Q17" s="40"/>
      <c r="R17" s="40"/>
      <c r="S17" s="40"/>
      <c r="T17" s="40"/>
      <c r="U17" s="40"/>
      <c r="V17" s="40"/>
      <c r="W17" s="40"/>
      <c r="X17" s="40"/>
      <c r="Y17" s="40"/>
      <c r="Z17" s="40"/>
      <c r="AA17" s="40"/>
      <c r="AB17" s="40"/>
      <c r="AC17" s="40"/>
      <c r="AD17" s="40"/>
      <c r="AE17" s="40"/>
      <c r="AF17" s="40"/>
      <c r="AG17" s="40"/>
      <c r="AH17" s="40"/>
      <c r="AI17" s="40"/>
      <c r="AJ17" s="40"/>
      <c r="AK17" s="40"/>
    </row>
    <row r="18" spans="1:37" x14ac:dyDescent="0.35">
      <c r="A18" s="40"/>
      <c r="B18" s="64"/>
      <c r="C18" s="64"/>
      <c r="D18" s="64"/>
      <c r="E18" s="40"/>
      <c r="F18" s="40"/>
      <c r="G18" s="40"/>
      <c r="H18" s="40"/>
      <c r="I18" s="40"/>
      <c r="J18" s="40"/>
      <c r="K18" s="40"/>
      <c r="L18" s="40"/>
      <c r="M18" s="40"/>
      <c r="N18" s="40"/>
      <c r="O18" s="40"/>
      <c r="P18" s="40"/>
      <c r="Q18" s="40"/>
      <c r="R18" s="40"/>
      <c r="S18" s="40"/>
      <c r="T18" s="40"/>
      <c r="U18" s="40"/>
      <c r="V18" s="40"/>
      <c r="W18" s="40"/>
      <c r="X18" s="40"/>
      <c r="Y18" s="40"/>
      <c r="Z18" s="40"/>
      <c r="AA18" s="40"/>
      <c r="AB18" s="40"/>
      <c r="AC18" s="40"/>
      <c r="AD18" s="40"/>
      <c r="AE18" s="40"/>
      <c r="AF18" s="40"/>
      <c r="AG18" s="40"/>
      <c r="AH18" s="40"/>
      <c r="AI18" s="40"/>
      <c r="AJ18" s="40"/>
      <c r="AK18" s="40"/>
    </row>
    <row r="19" spans="1:37" x14ac:dyDescent="0.35">
      <c r="A19" s="40"/>
      <c r="B19" s="40"/>
      <c r="C19" s="40"/>
      <c r="D19" s="40"/>
      <c r="E19" s="40"/>
      <c r="F19" s="40"/>
      <c r="G19" s="40"/>
      <c r="H19" s="40"/>
      <c r="I19" s="40"/>
      <c r="J19" s="40"/>
      <c r="K19" s="40"/>
      <c r="L19" s="40"/>
      <c r="M19" s="40"/>
      <c r="N19" s="40"/>
      <c r="O19" s="40"/>
      <c r="P19" s="40"/>
      <c r="Q19" s="40"/>
      <c r="R19" s="40"/>
      <c r="S19" s="40"/>
      <c r="T19" s="40"/>
      <c r="U19" s="40"/>
      <c r="V19" s="40"/>
      <c r="W19" s="40"/>
      <c r="X19" s="40"/>
      <c r="Y19" s="40"/>
      <c r="Z19" s="40"/>
      <c r="AA19" s="40"/>
      <c r="AB19" s="40"/>
      <c r="AC19" s="40"/>
      <c r="AD19" s="40"/>
      <c r="AE19" s="40"/>
      <c r="AF19" s="40"/>
      <c r="AG19" s="40"/>
      <c r="AH19" s="40"/>
      <c r="AI19" s="40"/>
      <c r="AJ19" s="40"/>
      <c r="AK19" s="40"/>
    </row>
    <row r="20" spans="1:37" x14ac:dyDescent="0.35">
      <c r="A20" s="40"/>
      <c r="B20" s="40"/>
      <c r="C20" s="40"/>
      <c r="D20" s="40"/>
      <c r="E20" s="40"/>
      <c r="F20" s="40"/>
      <c r="G20" s="40"/>
      <c r="H20" s="40"/>
      <c r="I20" s="40"/>
      <c r="J20" s="40"/>
      <c r="K20" s="40"/>
      <c r="L20" s="40"/>
      <c r="M20" s="40"/>
      <c r="N20" s="40"/>
      <c r="O20" s="40"/>
      <c r="P20" s="40"/>
      <c r="Q20" s="40"/>
      <c r="R20" s="40"/>
      <c r="S20" s="40"/>
      <c r="T20" s="40"/>
      <c r="U20" s="40"/>
      <c r="V20" s="40"/>
      <c r="W20" s="40"/>
      <c r="X20" s="40"/>
      <c r="Y20" s="40"/>
      <c r="Z20" s="40"/>
      <c r="AA20" s="40"/>
      <c r="AB20" s="40"/>
      <c r="AC20" s="40"/>
      <c r="AD20" s="40"/>
      <c r="AE20" s="40"/>
      <c r="AF20" s="40"/>
      <c r="AG20" s="40"/>
      <c r="AH20" s="40"/>
      <c r="AI20" s="40"/>
      <c r="AJ20" s="40"/>
      <c r="AK20" s="40"/>
    </row>
    <row r="21" spans="1:37" x14ac:dyDescent="0.35">
      <c r="A21" s="40"/>
      <c r="B21" s="40"/>
      <c r="C21" s="40"/>
      <c r="D21" s="40"/>
      <c r="E21" s="40"/>
      <c r="F21" s="40"/>
      <c r="G21" s="40"/>
      <c r="H21" s="40"/>
      <c r="I21" s="40"/>
      <c r="J21" s="40"/>
      <c r="K21" s="40"/>
      <c r="L21" s="40"/>
      <c r="M21" s="40"/>
      <c r="N21" s="40"/>
      <c r="O21" s="40"/>
      <c r="P21" s="40"/>
      <c r="Q21" s="40"/>
      <c r="R21" s="40"/>
      <c r="S21" s="40"/>
      <c r="T21" s="40"/>
      <c r="U21" s="40"/>
      <c r="V21" s="40"/>
      <c r="W21" s="40"/>
      <c r="X21" s="40"/>
      <c r="Y21" s="40"/>
      <c r="Z21" s="40"/>
      <c r="AA21" s="40"/>
      <c r="AB21" s="40"/>
      <c r="AC21" s="40"/>
      <c r="AD21" s="40"/>
      <c r="AE21" s="40"/>
      <c r="AF21" s="40"/>
      <c r="AG21" s="40"/>
      <c r="AH21" s="40"/>
      <c r="AI21" s="40"/>
      <c r="AJ21" s="40"/>
      <c r="AK21" s="40"/>
    </row>
    <row r="22" spans="1:37" x14ac:dyDescent="0.35">
      <c r="A22" s="40"/>
      <c r="B22" s="40"/>
      <c r="C22" s="40"/>
      <c r="D22" s="40"/>
      <c r="E22" s="40"/>
      <c r="F22" s="40"/>
      <c r="G22" s="40"/>
      <c r="H22" s="40"/>
      <c r="I22" s="40"/>
      <c r="J22" s="40"/>
      <c r="K22" s="40"/>
      <c r="L22" s="40"/>
      <c r="M22" s="40"/>
      <c r="N22" s="40"/>
      <c r="O22" s="40"/>
      <c r="P22" s="40"/>
      <c r="Q22" s="40"/>
      <c r="R22" s="40"/>
      <c r="S22" s="40"/>
      <c r="T22" s="40"/>
      <c r="U22" s="40"/>
      <c r="V22" s="40"/>
      <c r="W22" s="40"/>
      <c r="X22" s="40"/>
      <c r="Y22" s="40"/>
      <c r="Z22" s="40"/>
      <c r="AA22" s="40"/>
      <c r="AB22" s="40"/>
      <c r="AC22" s="40"/>
      <c r="AD22" s="40"/>
      <c r="AE22" s="40"/>
      <c r="AF22" s="40"/>
      <c r="AG22" s="40"/>
      <c r="AH22" s="40"/>
      <c r="AI22" s="40"/>
      <c r="AJ22" s="40"/>
      <c r="AK22" s="40"/>
    </row>
    <row r="23" spans="1:37" x14ac:dyDescent="0.35">
      <c r="A23" s="40"/>
      <c r="B23" s="40"/>
      <c r="C23" s="40"/>
      <c r="D23" s="40"/>
      <c r="E23" s="40"/>
      <c r="F23" s="40"/>
      <c r="G23" s="40"/>
      <c r="H23" s="40"/>
      <c r="I23" s="40"/>
      <c r="J23" s="40"/>
      <c r="K23" s="40"/>
      <c r="L23" s="40"/>
      <c r="M23" s="40"/>
      <c r="N23" s="40"/>
      <c r="O23" s="40"/>
      <c r="P23" s="40"/>
      <c r="Q23" s="40"/>
      <c r="R23" s="40"/>
      <c r="S23" s="40"/>
      <c r="T23" s="40"/>
      <c r="U23" s="40"/>
      <c r="V23" s="40"/>
      <c r="W23" s="40"/>
      <c r="X23" s="40"/>
      <c r="Y23" s="40"/>
      <c r="Z23" s="40"/>
      <c r="AA23" s="40"/>
      <c r="AB23" s="40"/>
      <c r="AC23" s="40"/>
      <c r="AD23" s="40"/>
      <c r="AE23" s="40"/>
      <c r="AF23" s="40"/>
      <c r="AG23" s="40"/>
      <c r="AH23" s="40"/>
      <c r="AI23" s="40"/>
      <c r="AJ23" s="40"/>
      <c r="AK23" s="40"/>
    </row>
    <row r="24" spans="1:37" x14ac:dyDescent="0.35">
      <c r="A24" s="40"/>
      <c r="B24" s="40"/>
      <c r="C24" s="40"/>
      <c r="D24" s="40"/>
      <c r="E24" s="40"/>
      <c r="F24" s="40"/>
      <c r="G24" s="40"/>
      <c r="H24" s="40"/>
      <c r="I24" s="40"/>
      <c r="J24" s="40"/>
      <c r="K24" s="40"/>
      <c r="L24" s="40"/>
      <c r="M24" s="40"/>
      <c r="N24" s="40"/>
      <c r="O24" s="40"/>
      <c r="P24" s="40"/>
      <c r="Q24" s="40"/>
      <c r="R24" s="40"/>
      <c r="S24" s="40"/>
      <c r="T24" s="40"/>
      <c r="U24" s="40"/>
      <c r="V24" s="40"/>
      <c r="W24" s="40"/>
      <c r="X24" s="40"/>
      <c r="Y24" s="40"/>
      <c r="Z24" s="40"/>
      <c r="AA24" s="40"/>
      <c r="AB24" s="40"/>
      <c r="AC24" s="40"/>
      <c r="AD24" s="40"/>
      <c r="AE24" s="40"/>
      <c r="AF24" s="40"/>
      <c r="AG24" s="40"/>
      <c r="AH24" s="40"/>
      <c r="AI24" s="40"/>
      <c r="AJ24" s="40"/>
      <c r="AK24" s="40"/>
    </row>
    <row r="25" spans="1:37" x14ac:dyDescent="0.35">
      <c r="A25" s="40"/>
      <c r="B25" s="40"/>
      <c r="C25" s="40"/>
      <c r="D25" s="40"/>
      <c r="E25" s="40"/>
      <c r="F25" s="40"/>
      <c r="G25" s="40"/>
      <c r="H25" s="40"/>
      <c r="I25" s="40"/>
      <c r="J25" s="40"/>
      <c r="K25" s="40"/>
      <c r="L25" s="40"/>
      <c r="M25" s="40"/>
      <c r="N25" s="40"/>
      <c r="O25" s="40"/>
      <c r="P25" s="40"/>
      <c r="Q25" s="40"/>
      <c r="R25" s="40"/>
      <c r="S25" s="40"/>
      <c r="T25" s="40"/>
      <c r="U25" s="40"/>
      <c r="V25" s="40"/>
      <c r="W25" s="40"/>
      <c r="X25" s="40"/>
      <c r="Y25" s="40"/>
      <c r="Z25" s="40"/>
      <c r="AA25" s="40"/>
      <c r="AB25" s="40"/>
      <c r="AC25" s="40"/>
      <c r="AD25" s="40"/>
      <c r="AE25" s="40"/>
      <c r="AF25" s="40"/>
      <c r="AG25" s="40"/>
      <c r="AH25" s="40"/>
      <c r="AI25" s="40"/>
      <c r="AJ25" s="40"/>
      <c r="AK25" s="40"/>
    </row>
    <row r="26" spans="1:37" x14ac:dyDescent="0.35">
      <c r="A26" s="40"/>
      <c r="B26" s="40"/>
      <c r="C26" s="40"/>
      <c r="D26" s="40"/>
      <c r="E26" s="40"/>
      <c r="F26" s="40"/>
      <c r="G26" s="40"/>
      <c r="H26" s="40"/>
      <c r="I26" s="40"/>
      <c r="J26" s="40"/>
      <c r="K26" s="40"/>
      <c r="L26" s="40"/>
      <c r="M26" s="40"/>
      <c r="N26" s="40"/>
      <c r="O26" s="40"/>
      <c r="P26" s="40"/>
      <c r="Q26" s="40"/>
      <c r="R26" s="40"/>
      <c r="S26" s="40"/>
      <c r="T26" s="40"/>
      <c r="U26" s="40"/>
      <c r="V26" s="40"/>
      <c r="W26" s="40"/>
      <c r="X26" s="40"/>
      <c r="Y26" s="40"/>
      <c r="Z26" s="40"/>
      <c r="AA26" s="40"/>
      <c r="AB26" s="40"/>
      <c r="AC26" s="40"/>
      <c r="AD26" s="40"/>
      <c r="AE26" s="40"/>
      <c r="AF26" s="40"/>
      <c r="AG26" s="40"/>
      <c r="AH26" s="40"/>
      <c r="AI26" s="40"/>
      <c r="AJ26" s="40"/>
      <c r="AK26" s="40"/>
    </row>
    <row r="27" spans="1:37" x14ac:dyDescent="0.35">
      <c r="A27" s="40"/>
      <c r="B27" s="40"/>
      <c r="C27" s="40"/>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row>
    <row r="28" spans="1:37" x14ac:dyDescent="0.35">
      <c r="A28" s="40"/>
      <c r="B28" s="40"/>
      <c r="C28" s="40"/>
      <c r="D28" s="40"/>
      <c r="E28" s="40"/>
      <c r="F28" s="40"/>
      <c r="G28" s="40"/>
      <c r="H28" s="40"/>
      <c r="I28" s="40"/>
      <c r="J28" s="40"/>
      <c r="K28" s="40"/>
      <c r="L28" s="40"/>
      <c r="M28" s="40"/>
      <c r="N28" s="40"/>
      <c r="O28" s="40"/>
      <c r="P28" s="40"/>
      <c r="Q28" s="40"/>
      <c r="R28" s="40"/>
      <c r="S28" s="40"/>
      <c r="T28" s="40"/>
      <c r="U28" s="40"/>
      <c r="V28" s="40"/>
      <c r="W28" s="40"/>
      <c r="X28" s="40"/>
      <c r="Y28" s="40"/>
      <c r="Z28" s="40"/>
      <c r="AA28" s="40"/>
      <c r="AB28" s="40"/>
      <c r="AC28" s="40"/>
      <c r="AD28" s="40"/>
      <c r="AE28" s="40"/>
      <c r="AF28" s="40"/>
      <c r="AG28" s="40"/>
      <c r="AH28" s="40"/>
      <c r="AI28" s="40"/>
      <c r="AJ28" s="40"/>
      <c r="AK28" s="40"/>
    </row>
    <row r="29" spans="1:37" x14ac:dyDescent="0.35">
      <c r="A29" s="40"/>
      <c r="B29" s="40"/>
      <c r="C29" s="40"/>
      <c r="D29" s="40"/>
      <c r="E29" s="40"/>
      <c r="F29" s="40"/>
      <c r="G29" s="40"/>
      <c r="H29" s="40"/>
      <c r="I29" s="40"/>
      <c r="J29" s="40"/>
      <c r="K29" s="40"/>
      <c r="L29" s="40"/>
      <c r="M29" s="40"/>
      <c r="N29" s="40"/>
      <c r="O29" s="40"/>
      <c r="P29" s="40"/>
      <c r="Q29" s="40"/>
      <c r="R29" s="40"/>
      <c r="S29" s="40"/>
      <c r="T29" s="40"/>
      <c r="U29" s="40"/>
      <c r="V29" s="40"/>
      <c r="W29" s="40"/>
      <c r="X29" s="40"/>
      <c r="Y29" s="40"/>
      <c r="Z29" s="40"/>
      <c r="AA29" s="40"/>
      <c r="AB29" s="40"/>
      <c r="AC29" s="40"/>
      <c r="AD29" s="40"/>
      <c r="AE29" s="40"/>
      <c r="AF29" s="40"/>
      <c r="AG29" s="40"/>
      <c r="AH29" s="40"/>
      <c r="AI29" s="40"/>
      <c r="AJ29" s="40"/>
      <c r="AK29" s="40"/>
    </row>
    <row r="30" spans="1:37" x14ac:dyDescent="0.35">
      <c r="A30" s="40"/>
      <c r="B30" s="40"/>
      <c r="C30" s="40"/>
      <c r="D30" s="40"/>
      <c r="E30" s="40"/>
      <c r="F30" s="40"/>
      <c r="G30" s="40"/>
      <c r="H30" s="40"/>
      <c r="I30" s="40"/>
      <c r="J30" s="40"/>
      <c r="K30" s="40"/>
      <c r="L30" s="40"/>
      <c r="M30" s="40"/>
      <c r="N30" s="40"/>
      <c r="O30" s="40"/>
      <c r="P30" s="40"/>
      <c r="Q30" s="40"/>
      <c r="R30" s="40"/>
      <c r="S30" s="40"/>
      <c r="T30" s="40"/>
      <c r="U30" s="40"/>
      <c r="V30" s="40"/>
      <c r="W30" s="40"/>
      <c r="X30" s="40"/>
      <c r="Y30" s="40"/>
      <c r="Z30" s="40"/>
      <c r="AA30" s="40"/>
      <c r="AB30" s="40"/>
      <c r="AC30" s="40"/>
      <c r="AD30" s="40"/>
      <c r="AE30" s="40"/>
      <c r="AF30" s="40"/>
      <c r="AG30" s="40"/>
      <c r="AH30" s="40"/>
      <c r="AI30" s="40"/>
      <c r="AJ30" s="40"/>
      <c r="AK30" s="40"/>
    </row>
    <row r="31" spans="1:37" x14ac:dyDescent="0.35">
      <c r="A31" s="40"/>
      <c r="B31" s="40"/>
      <c r="C31" s="40"/>
      <c r="D31" s="40"/>
      <c r="E31" s="40"/>
      <c r="F31" s="40"/>
      <c r="G31" s="40"/>
      <c r="H31" s="40"/>
      <c r="I31" s="40"/>
      <c r="J31" s="40"/>
      <c r="K31" s="40"/>
      <c r="L31" s="40"/>
      <c r="M31" s="40"/>
      <c r="N31" s="40"/>
      <c r="O31" s="40"/>
      <c r="P31" s="40"/>
      <c r="Q31" s="40"/>
      <c r="R31" s="40"/>
      <c r="S31" s="40"/>
      <c r="T31" s="40"/>
      <c r="U31" s="40"/>
      <c r="V31" s="40"/>
      <c r="W31" s="40"/>
      <c r="X31" s="40"/>
      <c r="Y31" s="40"/>
      <c r="Z31" s="40"/>
      <c r="AA31" s="40"/>
      <c r="AB31" s="40"/>
      <c r="AC31" s="40"/>
      <c r="AD31" s="40"/>
      <c r="AE31" s="40"/>
      <c r="AF31" s="40"/>
      <c r="AG31" s="40"/>
      <c r="AH31" s="40"/>
      <c r="AI31" s="40"/>
      <c r="AJ31" s="40"/>
      <c r="AK31" s="40"/>
    </row>
    <row r="32" spans="1:37" x14ac:dyDescent="0.35">
      <c r="A32" s="40"/>
      <c r="B32" s="40"/>
      <c r="C32" s="40"/>
      <c r="D32" s="40"/>
      <c r="E32" s="40"/>
      <c r="F32" s="40"/>
      <c r="G32" s="40"/>
      <c r="H32" s="40"/>
      <c r="I32" s="40"/>
      <c r="J32" s="40"/>
      <c r="K32" s="40"/>
      <c r="L32" s="40"/>
      <c r="M32" s="40"/>
      <c r="N32" s="40"/>
      <c r="O32" s="40"/>
      <c r="P32" s="40"/>
      <c r="Q32" s="40"/>
      <c r="R32" s="40"/>
      <c r="S32" s="40"/>
      <c r="T32" s="40"/>
      <c r="U32" s="40"/>
      <c r="V32" s="40"/>
      <c r="W32" s="40"/>
      <c r="X32" s="40"/>
      <c r="Y32" s="40"/>
      <c r="Z32" s="40"/>
      <c r="AA32" s="40"/>
      <c r="AB32" s="40"/>
      <c r="AC32" s="40"/>
      <c r="AD32" s="40"/>
      <c r="AE32" s="40"/>
      <c r="AF32" s="40"/>
      <c r="AG32" s="40"/>
      <c r="AH32" s="40"/>
      <c r="AI32" s="40"/>
      <c r="AJ32" s="40"/>
      <c r="AK32" s="40"/>
    </row>
    <row r="33" spans="1:31" x14ac:dyDescent="0.35">
      <c r="A33" s="40"/>
      <c r="E33" s="40"/>
      <c r="F33" s="40"/>
      <c r="G33" s="40"/>
      <c r="H33" s="40"/>
      <c r="I33" s="40"/>
      <c r="J33" s="40"/>
      <c r="K33" s="40"/>
      <c r="L33" s="40"/>
      <c r="M33" s="40"/>
      <c r="N33" s="40"/>
      <c r="O33" s="40"/>
      <c r="P33" s="40"/>
      <c r="Q33" s="40"/>
      <c r="R33" s="40"/>
      <c r="S33" s="40"/>
      <c r="T33" s="40"/>
      <c r="U33" s="40"/>
      <c r="V33" s="40"/>
      <c r="W33" s="40"/>
      <c r="X33" s="40"/>
      <c r="Y33" s="40"/>
      <c r="Z33" s="40"/>
      <c r="AA33" s="40"/>
      <c r="AB33" s="40"/>
      <c r="AC33" s="40"/>
      <c r="AD33" s="40"/>
      <c r="AE33" s="40"/>
    </row>
    <row r="34" spans="1:31" x14ac:dyDescent="0.35">
      <c r="A34" s="40"/>
      <c r="E34" s="40"/>
      <c r="F34" s="40"/>
      <c r="G34" s="40"/>
      <c r="H34" s="40"/>
      <c r="I34" s="40"/>
      <c r="J34" s="40"/>
      <c r="K34" s="40"/>
      <c r="L34" s="40"/>
      <c r="M34" s="40"/>
      <c r="N34" s="40"/>
      <c r="O34" s="40"/>
      <c r="P34" s="40"/>
      <c r="Q34" s="40"/>
      <c r="R34" s="40"/>
      <c r="S34" s="40"/>
      <c r="T34" s="40"/>
      <c r="U34" s="40"/>
      <c r="V34" s="40"/>
      <c r="W34" s="40"/>
      <c r="X34" s="40"/>
      <c r="Y34" s="40"/>
      <c r="Z34" s="40"/>
      <c r="AA34" s="40"/>
      <c r="AB34" s="40"/>
      <c r="AC34" s="40"/>
      <c r="AD34" s="40"/>
      <c r="AE34" s="40"/>
    </row>
    <row r="35" spans="1:31" x14ac:dyDescent="0.35">
      <c r="A35" s="40"/>
    </row>
    <row r="36" spans="1:31" x14ac:dyDescent="0.35">
      <c r="A36" s="40"/>
    </row>
    <row r="37" spans="1:31" x14ac:dyDescent="0.35">
      <c r="A37" s="40"/>
    </row>
    <row r="38" spans="1:31" x14ac:dyDescent="0.35">
      <c r="A38" s="40"/>
    </row>
    <row r="39" spans="1:31" x14ac:dyDescent="0.35">
      <c r="A39" s="40"/>
    </row>
    <row r="40" spans="1:31" x14ac:dyDescent="0.35">
      <c r="A40" s="40"/>
    </row>
    <row r="41" spans="1:31" x14ac:dyDescent="0.35">
      <c r="A41" s="40"/>
    </row>
    <row r="42" spans="1:31" x14ac:dyDescent="0.35">
      <c r="A42" s="40"/>
    </row>
    <row r="43" spans="1:31" x14ac:dyDescent="0.35">
      <c r="A43" s="40"/>
    </row>
    <row r="44" spans="1:31" x14ac:dyDescent="0.35">
      <c r="A44" s="40"/>
    </row>
    <row r="45" spans="1:31" x14ac:dyDescent="0.35">
      <c r="A45" s="40"/>
    </row>
    <row r="46" spans="1:31" x14ac:dyDescent="0.35">
      <c r="A46" s="40"/>
    </row>
    <row r="47" spans="1:31" x14ac:dyDescent="0.35">
      <c r="A47" s="40"/>
    </row>
    <row r="48" spans="1:31" x14ac:dyDescent="0.35">
      <c r="A48" s="40"/>
    </row>
    <row r="49" spans="1:1" x14ac:dyDescent="0.35">
      <c r="A49" s="40"/>
    </row>
    <row r="50" spans="1:1" x14ac:dyDescent="0.35">
      <c r="A50" s="40"/>
    </row>
    <row r="51" spans="1:1" x14ac:dyDescent="0.35">
      <c r="A51" s="40"/>
    </row>
    <row r="52" spans="1:1" x14ac:dyDescent="0.35">
      <c r="A52" s="40"/>
    </row>
    <row r="53" spans="1:1" x14ac:dyDescent="0.35">
      <c r="A53" s="40"/>
    </row>
    <row r="54" spans="1:1" x14ac:dyDescent="0.35">
      <c r="A54" s="40"/>
    </row>
    <row r="55" spans="1:1" x14ac:dyDescent="0.35">
      <c r="A55" s="40"/>
    </row>
  </sheetData>
  <mergeCells count="1">
    <mergeCell ref="B1:D1"/>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249977111117893"/>
  </sheetPr>
  <dimension ref="A1:U232"/>
  <sheetViews>
    <sheetView topLeftCell="A204" zoomScale="70" zoomScaleNormal="70" workbookViewId="0">
      <selection activeCell="C218" sqref="C218"/>
    </sheetView>
  </sheetViews>
  <sheetFormatPr baseColWidth="10" defaultRowHeight="14.5" x14ac:dyDescent="0.35"/>
  <cols>
    <col min="2" max="2" width="40.453125" customWidth="1"/>
    <col min="3" max="3" width="74.81640625" customWidth="1"/>
    <col min="4" max="4" width="135" bestFit="1" customWidth="1"/>
    <col min="5" max="5" width="144.7265625" bestFit="1" customWidth="1"/>
  </cols>
  <sheetData>
    <row r="1" spans="1:21" ht="32.5" x14ac:dyDescent="0.35">
      <c r="A1" s="40"/>
      <c r="B1" s="472" t="s">
        <v>57</v>
      </c>
      <c r="C1" s="472"/>
      <c r="D1" s="472"/>
      <c r="E1" s="40"/>
      <c r="F1" s="40"/>
      <c r="G1" s="40"/>
      <c r="H1" s="40"/>
      <c r="I1" s="40"/>
      <c r="J1" s="40"/>
      <c r="K1" s="40"/>
      <c r="L1" s="40"/>
      <c r="M1" s="40"/>
      <c r="N1" s="40"/>
      <c r="O1" s="40"/>
      <c r="P1" s="40"/>
      <c r="Q1" s="40"/>
      <c r="R1" s="40"/>
      <c r="S1" s="40"/>
      <c r="T1" s="40"/>
      <c r="U1" s="40"/>
    </row>
    <row r="2" spans="1:21" x14ac:dyDescent="0.35">
      <c r="A2" s="40"/>
      <c r="B2" s="40"/>
      <c r="C2" s="40"/>
      <c r="D2" s="40"/>
      <c r="E2" s="40"/>
      <c r="F2" s="40"/>
      <c r="G2" s="40"/>
      <c r="H2" s="40"/>
      <c r="I2" s="40"/>
      <c r="J2" s="40"/>
      <c r="K2" s="40"/>
      <c r="L2" s="40"/>
      <c r="M2" s="40"/>
      <c r="N2" s="40"/>
      <c r="O2" s="40"/>
      <c r="P2" s="40"/>
      <c r="Q2" s="40"/>
      <c r="R2" s="40"/>
      <c r="S2" s="40"/>
      <c r="T2" s="40"/>
      <c r="U2" s="40"/>
    </row>
    <row r="3" spans="1:21" ht="30.5" x14ac:dyDescent="0.35">
      <c r="A3" s="40"/>
      <c r="B3" s="61"/>
      <c r="C3" s="29" t="s">
        <v>50</v>
      </c>
      <c r="D3" s="29" t="s">
        <v>51</v>
      </c>
      <c r="E3" s="40"/>
      <c r="F3" s="40"/>
      <c r="G3" s="40"/>
      <c r="H3" s="40"/>
      <c r="I3" s="40"/>
      <c r="J3" s="40"/>
      <c r="K3" s="40"/>
      <c r="L3" s="40"/>
      <c r="M3" s="40"/>
      <c r="N3" s="40"/>
      <c r="O3" s="40"/>
      <c r="P3" s="40"/>
      <c r="Q3" s="40"/>
      <c r="R3" s="40"/>
      <c r="S3" s="40"/>
      <c r="T3" s="40"/>
      <c r="U3" s="40"/>
    </row>
    <row r="4" spans="1:21" ht="32.5" x14ac:dyDescent="0.35">
      <c r="A4" s="60" t="s">
        <v>77</v>
      </c>
      <c r="B4" s="32" t="s">
        <v>92</v>
      </c>
      <c r="C4" s="37" t="s">
        <v>132</v>
      </c>
      <c r="D4" s="30" t="s">
        <v>90</v>
      </c>
      <c r="E4" s="40"/>
      <c r="F4" s="40"/>
      <c r="G4" s="40"/>
      <c r="H4" s="40"/>
      <c r="I4" s="40"/>
      <c r="J4" s="40"/>
      <c r="K4" s="40"/>
      <c r="L4" s="40"/>
      <c r="M4" s="40"/>
      <c r="N4" s="40"/>
      <c r="O4" s="40"/>
      <c r="P4" s="40"/>
      <c r="Q4" s="40"/>
      <c r="R4" s="40"/>
      <c r="S4" s="40"/>
      <c r="T4" s="40"/>
      <c r="U4" s="40"/>
    </row>
    <row r="5" spans="1:21" ht="65" x14ac:dyDescent="0.35">
      <c r="A5" s="60" t="s">
        <v>78</v>
      </c>
      <c r="B5" s="33" t="s">
        <v>53</v>
      </c>
      <c r="C5" s="38" t="s">
        <v>86</v>
      </c>
      <c r="D5" s="31" t="s">
        <v>300</v>
      </c>
      <c r="E5" s="40"/>
      <c r="F5" s="40"/>
      <c r="G5" s="40"/>
      <c r="H5" s="40"/>
      <c r="I5" s="40"/>
      <c r="J5" s="40"/>
      <c r="K5" s="40"/>
      <c r="L5" s="40"/>
      <c r="M5" s="40"/>
      <c r="N5" s="40"/>
      <c r="O5" s="40"/>
      <c r="P5" s="40"/>
      <c r="Q5" s="40"/>
      <c r="R5" s="40"/>
      <c r="S5" s="40"/>
      <c r="T5" s="40"/>
      <c r="U5" s="40"/>
    </row>
    <row r="6" spans="1:21" ht="65" x14ac:dyDescent="0.35">
      <c r="A6" s="60" t="s">
        <v>75</v>
      </c>
      <c r="B6" s="34" t="s">
        <v>54</v>
      </c>
      <c r="C6" s="38" t="s">
        <v>87</v>
      </c>
      <c r="D6" s="31" t="s">
        <v>91</v>
      </c>
      <c r="E6" s="40"/>
      <c r="F6" s="40"/>
      <c r="G6" s="40"/>
      <c r="H6" s="40"/>
      <c r="I6" s="40"/>
      <c r="J6" s="40"/>
      <c r="K6" s="40"/>
      <c r="L6" s="40"/>
      <c r="M6" s="40"/>
      <c r="N6" s="40"/>
      <c r="O6" s="40"/>
      <c r="P6" s="40"/>
      <c r="Q6" s="40"/>
      <c r="R6" s="40"/>
      <c r="S6" s="40"/>
      <c r="T6" s="40"/>
      <c r="U6" s="40"/>
    </row>
    <row r="7" spans="1:21" ht="65" x14ac:dyDescent="0.35">
      <c r="A7" s="60" t="s">
        <v>7</v>
      </c>
      <c r="B7" s="35" t="s">
        <v>55</v>
      </c>
      <c r="C7" s="38" t="s">
        <v>88</v>
      </c>
      <c r="D7" s="31" t="s">
        <v>302</v>
      </c>
      <c r="E7" s="40"/>
      <c r="F7" s="40"/>
      <c r="G7" s="40"/>
      <c r="H7" s="40"/>
      <c r="I7" s="40"/>
      <c r="J7" s="40"/>
      <c r="K7" s="40"/>
      <c r="L7" s="40"/>
      <c r="M7" s="40"/>
      <c r="N7" s="40"/>
      <c r="O7" s="40"/>
      <c r="P7" s="40"/>
      <c r="Q7" s="40"/>
      <c r="R7" s="40"/>
      <c r="S7" s="40"/>
      <c r="T7" s="40"/>
      <c r="U7" s="40"/>
    </row>
    <row r="8" spans="1:21" ht="65" x14ac:dyDescent="0.35">
      <c r="A8" s="60" t="s">
        <v>79</v>
      </c>
      <c r="B8" s="36" t="s">
        <v>56</v>
      </c>
      <c r="C8" s="38" t="s">
        <v>89</v>
      </c>
      <c r="D8" s="31" t="s">
        <v>109</v>
      </c>
      <c r="E8" s="40"/>
      <c r="F8" s="40"/>
      <c r="G8" s="40"/>
      <c r="H8" s="40"/>
      <c r="I8" s="40"/>
      <c r="J8" s="40"/>
      <c r="K8" s="40"/>
      <c r="L8" s="40"/>
      <c r="M8" s="40"/>
      <c r="N8" s="40"/>
      <c r="O8" s="40"/>
      <c r="P8" s="40"/>
      <c r="Q8" s="40"/>
      <c r="R8" s="40"/>
      <c r="S8" s="40"/>
      <c r="T8" s="40"/>
      <c r="U8" s="40"/>
    </row>
    <row r="9" spans="1:21" ht="20" x14ac:dyDescent="0.35">
      <c r="A9" s="60"/>
      <c r="B9" s="60"/>
      <c r="C9" s="62"/>
      <c r="D9" s="62"/>
      <c r="E9" s="40"/>
      <c r="F9" s="40"/>
      <c r="G9" s="40"/>
      <c r="H9" s="40"/>
      <c r="I9" s="40"/>
      <c r="J9" s="40"/>
      <c r="K9" s="40"/>
      <c r="L9" s="40"/>
      <c r="M9" s="40"/>
      <c r="N9" s="40"/>
      <c r="O9" s="40"/>
      <c r="P9" s="40"/>
      <c r="Q9" s="40"/>
      <c r="R9" s="40"/>
      <c r="S9" s="40"/>
      <c r="T9" s="40"/>
      <c r="U9" s="40"/>
    </row>
    <row r="10" spans="1:21" x14ac:dyDescent="0.35">
      <c r="A10" s="60"/>
      <c r="B10" s="63"/>
      <c r="C10" s="63"/>
      <c r="D10" s="63"/>
      <c r="E10" s="40"/>
      <c r="F10" s="40"/>
      <c r="G10" s="40"/>
      <c r="H10" s="40"/>
      <c r="I10" s="40"/>
      <c r="J10" s="40"/>
      <c r="K10" s="40"/>
      <c r="L10" s="40"/>
      <c r="M10" s="40"/>
      <c r="N10" s="40"/>
      <c r="O10" s="40"/>
      <c r="P10" s="40"/>
      <c r="Q10" s="40"/>
      <c r="R10" s="40"/>
      <c r="S10" s="40"/>
      <c r="T10" s="40"/>
      <c r="U10" s="40"/>
    </row>
    <row r="11" spans="1:21" x14ac:dyDescent="0.35">
      <c r="A11" s="60"/>
      <c r="B11" s="60" t="s">
        <v>84</v>
      </c>
      <c r="C11" s="60" t="s">
        <v>292</v>
      </c>
      <c r="D11" s="60" t="s">
        <v>293</v>
      </c>
      <c r="E11" s="40"/>
      <c r="F11" s="40"/>
      <c r="G11" s="40"/>
      <c r="H11" s="40"/>
      <c r="I11" s="40"/>
      <c r="J11" s="40"/>
      <c r="K11" s="40"/>
      <c r="L11" s="40"/>
      <c r="M11" s="40"/>
      <c r="N11" s="40"/>
      <c r="O11" s="40"/>
      <c r="P11" s="40"/>
      <c r="Q11" s="40"/>
      <c r="R11" s="40"/>
      <c r="S11" s="40"/>
      <c r="T11" s="40"/>
      <c r="U11" s="40"/>
    </row>
    <row r="12" spans="1:21" x14ac:dyDescent="0.35">
      <c r="A12" s="60"/>
      <c r="B12" s="60" t="s">
        <v>82</v>
      </c>
      <c r="C12" s="60" t="s">
        <v>294</v>
      </c>
      <c r="D12" s="60" t="s">
        <v>301</v>
      </c>
      <c r="E12" s="40"/>
      <c r="F12" s="40"/>
      <c r="G12" s="40"/>
      <c r="H12" s="40"/>
      <c r="I12" s="40"/>
      <c r="J12" s="40"/>
      <c r="K12" s="40"/>
      <c r="L12" s="40"/>
      <c r="M12" s="40"/>
      <c r="N12" s="40"/>
      <c r="O12" s="40"/>
      <c r="P12" s="40"/>
      <c r="Q12" s="40"/>
      <c r="R12" s="40"/>
      <c r="S12" s="40"/>
      <c r="T12" s="40"/>
      <c r="U12" s="40"/>
    </row>
    <row r="13" spans="1:21" x14ac:dyDescent="0.35">
      <c r="A13" s="60"/>
      <c r="B13" s="60"/>
      <c r="C13" s="60" t="s">
        <v>295</v>
      </c>
      <c r="D13" s="60" t="s">
        <v>296</v>
      </c>
      <c r="E13" s="40"/>
      <c r="F13" s="40"/>
      <c r="G13" s="40"/>
      <c r="H13" s="40"/>
      <c r="I13" s="40"/>
      <c r="J13" s="40"/>
      <c r="K13" s="40"/>
      <c r="L13" s="40"/>
      <c r="M13" s="40"/>
      <c r="N13" s="40"/>
      <c r="O13" s="40"/>
      <c r="P13" s="40"/>
      <c r="Q13" s="40"/>
      <c r="R13" s="40"/>
      <c r="S13" s="40"/>
      <c r="T13" s="40"/>
      <c r="U13" s="40"/>
    </row>
    <row r="14" spans="1:21" x14ac:dyDescent="0.35">
      <c r="A14" s="60"/>
      <c r="B14" s="60"/>
      <c r="C14" s="60" t="s">
        <v>297</v>
      </c>
      <c r="D14" s="60" t="s">
        <v>303</v>
      </c>
      <c r="E14" s="40"/>
      <c r="F14" s="40"/>
      <c r="G14" s="40"/>
      <c r="H14" s="40"/>
      <c r="I14" s="40"/>
      <c r="J14" s="40"/>
      <c r="K14" s="40"/>
      <c r="L14" s="40"/>
      <c r="M14" s="40"/>
      <c r="N14" s="40"/>
      <c r="O14" s="40"/>
      <c r="P14" s="40"/>
      <c r="Q14" s="40"/>
      <c r="R14" s="40"/>
      <c r="S14" s="40"/>
      <c r="T14" s="40"/>
      <c r="U14" s="40"/>
    </row>
    <row r="15" spans="1:21" x14ac:dyDescent="0.35">
      <c r="A15" s="60"/>
      <c r="B15" s="60"/>
      <c r="C15" s="60" t="s">
        <v>298</v>
      </c>
      <c r="D15" s="60" t="s">
        <v>299</v>
      </c>
      <c r="E15" s="40"/>
      <c r="F15" s="40"/>
      <c r="G15" s="40"/>
      <c r="H15" s="40"/>
      <c r="I15" s="40"/>
      <c r="J15" s="40"/>
      <c r="K15" s="40"/>
      <c r="L15" s="40"/>
      <c r="M15" s="40"/>
      <c r="N15" s="40"/>
      <c r="O15" s="40"/>
      <c r="P15" s="40"/>
      <c r="Q15" s="40"/>
      <c r="R15" s="40"/>
      <c r="S15" s="40"/>
      <c r="T15" s="40"/>
      <c r="U15" s="40"/>
    </row>
    <row r="16" spans="1:21" x14ac:dyDescent="0.35">
      <c r="A16" s="60"/>
      <c r="B16" s="60"/>
      <c r="C16" s="60"/>
      <c r="D16" s="60"/>
      <c r="E16" s="40"/>
      <c r="F16" s="40"/>
      <c r="G16" s="40"/>
      <c r="H16" s="40"/>
      <c r="I16" s="40"/>
      <c r="J16" s="40"/>
      <c r="K16" s="40"/>
      <c r="L16" s="40"/>
      <c r="M16" s="40"/>
      <c r="N16" s="40"/>
      <c r="O16" s="40"/>
    </row>
    <row r="17" spans="1:15" x14ac:dyDescent="0.35">
      <c r="A17" s="60"/>
      <c r="B17" s="60"/>
      <c r="C17" s="60"/>
      <c r="D17" s="60"/>
      <c r="E17" s="40"/>
      <c r="F17" s="40"/>
      <c r="G17" s="40"/>
      <c r="H17" s="40"/>
      <c r="I17" s="40"/>
      <c r="J17" s="40"/>
      <c r="K17" s="40"/>
      <c r="L17" s="40"/>
      <c r="M17" s="40"/>
      <c r="N17" s="40"/>
      <c r="O17" s="40"/>
    </row>
    <row r="18" spans="1:15" x14ac:dyDescent="0.35">
      <c r="A18" s="60"/>
      <c r="B18" s="64"/>
      <c r="C18" s="64"/>
      <c r="D18" s="64"/>
      <c r="E18" s="40"/>
      <c r="F18" s="40"/>
      <c r="G18" s="40"/>
      <c r="H18" s="40"/>
      <c r="I18" s="40"/>
      <c r="J18" s="40"/>
      <c r="K18" s="40"/>
      <c r="L18" s="40"/>
      <c r="M18" s="40"/>
      <c r="N18" s="40"/>
      <c r="O18" s="40"/>
    </row>
    <row r="19" spans="1:15" x14ac:dyDescent="0.35">
      <c r="A19" s="60"/>
      <c r="B19" s="64"/>
      <c r="C19" s="64"/>
      <c r="D19" s="64"/>
      <c r="E19" s="40"/>
      <c r="F19" s="40"/>
      <c r="G19" s="40"/>
      <c r="H19" s="40"/>
      <c r="I19" s="40"/>
      <c r="J19" s="40"/>
      <c r="K19" s="40"/>
      <c r="L19" s="40"/>
      <c r="M19" s="40"/>
      <c r="N19" s="40"/>
      <c r="O19" s="40"/>
    </row>
    <row r="20" spans="1:15" x14ac:dyDescent="0.35">
      <c r="A20" s="60"/>
      <c r="B20" s="64"/>
      <c r="C20" s="64"/>
      <c r="D20" s="64"/>
      <c r="E20" s="40"/>
      <c r="F20" s="40"/>
      <c r="G20" s="40"/>
      <c r="H20" s="40"/>
      <c r="I20" s="40"/>
      <c r="J20" s="40"/>
      <c r="K20" s="40"/>
      <c r="L20" s="40"/>
      <c r="M20" s="40"/>
      <c r="N20" s="40"/>
      <c r="O20" s="40"/>
    </row>
    <row r="21" spans="1:15" x14ac:dyDescent="0.35">
      <c r="A21" s="60"/>
      <c r="B21" s="64"/>
      <c r="C21" s="64"/>
      <c r="D21" s="64"/>
      <c r="E21" s="40"/>
      <c r="F21" s="40"/>
      <c r="G21" s="40"/>
      <c r="H21" s="40"/>
      <c r="I21" s="40"/>
      <c r="J21" s="40"/>
      <c r="K21" s="40"/>
      <c r="L21" s="40"/>
      <c r="M21" s="40"/>
      <c r="N21" s="40"/>
      <c r="O21" s="40"/>
    </row>
    <row r="22" spans="1:15" ht="20" x14ac:dyDescent="0.35">
      <c r="A22" s="60"/>
      <c r="B22" s="60"/>
      <c r="C22" s="62"/>
      <c r="D22" s="62"/>
      <c r="E22" s="40"/>
      <c r="F22" s="40"/>
      <c r="G22" s="40"/>
      <c r="H22" s="40"/>
      <c r="I22" s="40"/>
      <c r="J22" s="40"/>
      <c r="K22" s="40"/>
      <c r="L22" s="40"/>
      <c r="M22" s="40"/>
      <c r="N22" s="40"/>
      <c r="O22" s="40"/>
    </row>
    <row r="23" spans="1:15" ht="20" x14ac:dyDescent="0.35">
      <c r="A23" s="60"/>
      <c r="B23" s="60"/>
      <c r="C23" s="62"/>
      <c r="D23" s="62"/>
      <c r="E23" s="40"/>
      <c r="F23" s="40"/>
      <c r="G23" s="40"/>
      <c r="H23" s="40"/>
      <c r="I23" s="40"/>
      <c r="J23" s="40"/>
      <c r="K23" s="40"/>
      <c r="L23" s="40"/>
      <c r="M23" s="40"/>
      <c r="N23" s="40"/>
      <c r="O23" s="40"/>
    </row>
    <row r="24" spans="1:15" ht="20" x14ac:dyDescent="0.35">
      <c r="A24" s="60"/>
      <c r="B24" s="60"/>
      <c r="C24" s="62"/>
      <c r="D24" s="62"/>
      <c r="E24" s="40"/>
      <c r="F24" s="40"/>
      <c r="G24" s="40"/>
      <c r="H24" s="40"/>
      <c r="I24" s="40"/>
      <c r="J24" s="40"/>
      <c r="K24" s="40"/>
      <c r="L24" s="40"/>
      <c r="M24" s="40"/>
      <c r="N24" s="40"/>
      <c r="O24" s="40"/>
    </row>
    <row r="25" spans="1:15" ht="20" x14ac:dyDescent="0.35">
      <c r="A25" s="60"/>
      <c r="B25" s="60"/>
      <c r="C25" s="62"/>
      <c r="D25" s="62"/>
      <c r="E25" s="40"/>
      <c r="F25" s="40"/>
      <c r="G25" s="40"/>
      <c r="H25" s="40"/>
      <c r="I25" s="40"/>
      <c r="J25" s="40"/>
      <c r="K25" s="40"/>
      <c r="L25" s="40"/>
      <c r="M25" s="40"/>
      <c r="N25" s="40"/>
      <c r="O25" s="40"/>
    </row>
    <row r="26" spans="1:15" ht="20" x14ac:dyDescent="0.35">
      <c r="A26" s="60"/>
      <c r="B26" s="60"/>
      <c r="C26" s="62"/>
      <c r="D26" s="62"/>
      <c r="E26" s="40"/>
      <c r="F26" s="40"/>
      <c r="G26" s="40"/>
      <c r="H26" s="40"/>
      <c r="I26" s="40"/>
      <c r="J26" s="40"/>
      <c r="K26" s="40"/>
      <c r="L26" s="40"/>
      <c r="M26" s="40"/>
      <c r="N26" s="40"/>
      <c r="O26" s="40"/>
    </row>
    <row r="27" spans="1:15" ht="20" x14ac:dyDescent="0.35">
      <c r="A27" s="60"/>
      <c r="B27" s="60"/>
      <c r="C27" s="62"/>
      <c r="D27" s="62"/>
      <c r="E27" s="40"/>
      <c r="F27" s="40"/>
      <c r="G27" s="40"/>
      <c r="H27" s="40"/>
      <c r="I27" s="40"/>
      <c r="J27" s="40"/>
      <c r="K27" s="40"/>
      <c r="L27" s="40"/>
      <c r="M27" s="40"/>
      <c r="N27" s="40"/>
      <c r="O27" s="40"/>
    </row>
    <row r="28" spans="1:15" ht="20" x14ac:dyDescent="0.35">
      <c r="A28" s="60"/>
      <c r="B28" s="60"/>
      <c r="C28" s="62"/>
      <c r="D28" s="62"/>
      <c r="E28" s="40"/>
      <c r="F28" s="40"/>
      <c r="G28" s="40"/>
      <c r="H28" s="40"/>
      <c r="I28" s="40"/>
      <c r="J28" s="40"/>
      <c r="K28" s="40"/>
      <c r="L28" s="40"/>
      <c r="M28" s="40"/>
      <c r="N28" s="40"/>
      <c r="O28" s="40"/>
    </row>
    <row r="29" spans="1:15" ht="20" x14ac:dyDescent="0.35">
      <c r="A29" s="60"/>
      <c r="B29" s="60"/>
      <c r="C29" s="62"/>
      <c r="D29" s="62"/>
      <c r="E29" s="40"/>
      <c r="F29" s="40"/>
      <c r="G29" s="40"/>
      <c r="H29" s="40"/>
      <c r="I29" s="40"/>
      <c r="J29" s="40"/>
      <c r="K29" s="40"/>
      <c r="L29" s="40"/>
      <c r="M29" s="40"/>
      <c r="N29" s="40"/>
      <c r="O29" s="40"/>
    </row>
    <row r="30" spans="1:15" ht="20" x14ac:dyDescent="0.35">
      <c r="A30" s="60"/>
      <c r="B30" s="60"/>
      <c r="C30" s="62"/>
      <c r="D30" s="62"/>
      <c r="E30" s="40"/>
      <c r="F30" s="40"/>
      <c r="G30" s="40"/>
      <c r="H30" s="40"/>
      <c r="I30" s="40"/>
      <c r="J30" s="40"/>
      <c r="K30" s="40"/>
      <c r="L30" s="40"/>
      <c r="M30" s="40"/>
      <c r="N30" s="40"/>
      <c r="O30" s="40"/>
    </row>
    <row r="31" spans="1:15" ht="20" x14ac:dyDescent="0.35">
      <c r="A31" s="60"/>
      <c r="B31" s="60"/>
      <c r="C31" s="62"/>
      <c r="D31" s="62"/>
      <c r="E31" s="40"/>
      <c r="F31" s="40"/>
      <c r="G31" s="40"/>
      <c r="H31" s="40"/>
      <c r="I31" s="40"/>
      <c r="J31" s="40"/>
      <c r="K31" s="40"/>
      <c r="L31" s="40"/>
      <c r="M31" s="40"/>
      <c r="N31" s="40"/>
      <c r="O31" s="40"/>
    </row>
    <row r="32" spans="1:15" ht="20" x14ac:dyDescent="0.35">
      <c r="A32" s="60"/>
      <c r="B32" s="60"/>
      <c r="C32" s="62"/>
      <c r="D32" s="62"/>
      <c r="E32" s="40"/>
      <c r="F32" s="40"/>
      <c r="G32" s="40"/>
      <c r="H32" s="40"/>
      <c r="I32" s="40"/>
      <c r="J32" s="40"/>
      <c r="K32" s="40"/>
      <c r="L32" s="40"/>
      <c r="M32" s="40"/>
      <c r="N32" s="40"/>
      <c r="O32" s="40"/>
    </row>
    <row r="33" spans="1:15" ht="20" x14ac:dyDescent="0.35">
      <c r="A33" s="60"/>
      <c r="B33" s="60"/>
      <c r="C33" s="62"/>
      <c r="D33" s="62"/>
      <c r="E33" s="40"/>
      <c r="F33" s="40"/>
      <c r="G33" s="40"/>
      <c r="H33" s="40"/>
      <c r="I33" s="40"/>
      <c r="J33" s="40"/>
      <c r="K33" s="40"/>
      <c r="L33" s="40"/>
      <c r="M33" s="40"/>
      <c r="N33" s="40"/>
      <c r="O33" s="40"/>
    </row>
    <row r="34" spans="1:15" ht="20" x14ac:dyDescent="0.35">
      <c r="A34" s="60"/>
      <c r="B34" s="60"/>
      <c r="C34" s="62"/>
      <c r="D34" s="62"/>
      <c r="E34" s="40"/>
      <c r="F34" s="40"/>
      <c r="G34" s="40"/>
      <c r="H34" s="40"/>
      <c r="I34" s="40"/>
      <c r="J34" s="40"/>
      <c r="K34" s="40"/>
      <c r="L34" s="40"/>
      <c r="M34" s="40"/>
      <c r="N34" s="40"/>
      <c r="O34" s="40"/>
    </row>
    <row r="35" spans="1:15" ht="20" x14ac:dyDescent="0.35">
      <c r="A35" s="60"/>
      <c r="B35" s="60"/>
      <c r="C35" s="62"/>
      <c r="D35" s="62"/>
      <c r="E35" s="40"/>
      <c r="F35" s="40"/>
      <c r="G35" s="40"/>
      <c r="H35" s="40"/>
      <c r="I35" s="40"/>
      <c r="J35" s="40"/>
      <c r="K35" s="40"/>
      <c r="L35" s="40"/>
      <c r="M35" s="40"/>
      <c r="N35" s="40"/>
      <c r="O35" s="40"/>
    </row>
    <row r="36" spans="1:15" ht="20" x14ac:dyDescent="0.35">
      <c r="A36" s="60"/>
      <c r="B36" s="60"/>
      <c r="C36" s="62"/>
      <c r="D36" s="62"/>
      <c r="E36" s="40"/>
      <c r="F36" s="40"/>
      <c r="G36" s="40"/>
      <c r="H36" s="40"/>
      <c r="I36" s="40"/>
      <c r="J36" s="40"/>
      <c r="K36" s="40"/>
      <c r="L36" s="40"/>
      <c r="M36" s="40"/>
      <c r="N36" s="40"/>
      <c r="O36" s="40"/>
    </row>
    <row r="37" spans="1:15" ht="20" x14ac:dyDescent="0.35">
      <c r="A37" s="60"/>
      <c r="B37" s="60"/>
      <c r="C37" s="62"/>
      <c r="D37" s="62"/>
      <c r="E37" s="40"/>
      <c r="F37" s="40"/>
      <c r="G37" s="40"/>
      <c r="H37" s="40"/>
      <c r="I37" s="40"/>
      <c r="J37" s="40"/>
      <c r="K37" s="40"/>
      <c r="L37" s="40"/>
      <c r="M37" s="40"/>
      <c r="N37" s="40"/>
      <c r="O37" s="40"/>
    </row>
    <row r="38" spans="1:15" ht="20" x14ac:dyDescent="0.35">
      <c r="A38" s="60"/>
      <c r="B38" s="60"/>
      <c r="C38" s="62"/>
      <c r="D38" s="62"/>
      <c r="E38" s="40"/>
      <c r="F38" s="40"/>
      <c r="G38" s="40"/>
      <c r="H38" s="40"/>
      <c r="I38" s="40"/>
      <c r="J38" s="40"/>
      <c r="K38" s="40"/>
      <c r="L38" s="40"/>
      <c r="M38" s="40"/>
      <c r="N38" s="40"/>
      <c r="O38" s="40"/>
    </row>
    <row r="39" spans="1:15" ht="20" x14ac:dyDescent="0.35">
      <c r="A39" s="60"/>
      <c r="B39" s="60"/>
      <c r="C39" s="62"/>
      <c r="D39" s="62"/>
      <c r="E39" s="40"/>
      <c r="F39" s="40"/>
      <c r="G39" s="40"/>
      <c r="H39" s="40"/>
      <c r="I39" s="40"/>
      <c r="J39" s="40"/>
      <c r="K39" s="40"/>
      <c r="L39" s="40"/>
      <c r="M39" s="40"/>
      <c r="N39" s="40"/>
      <c r="O39" s="40"/>
    </row>
    <row r="40" spans="1:15" ht="20" x14ac:dyDescent="0.35">
      <c r="A40" s="60"/>
      <c r="B40" s="60"/>
      <c r="C40" s="62"/>
      <c r="D40" s="62"/>
      <c r="E40" s="40"/>
      <c r="F40" s="40"/>
      <c r="G40" s="40"/>
      <c r="H40" s="40"/>
      <c r="I40" s="40"/>
      <c r="J40" s="40"/>
      <c r="K40" s="40"/>
      <c r="L40" s="40"/>
      <c r="M40" s="40"/>
      <c r="N40" s="40"/>
      <c r="O40" s="40"/>
    </row>
    <row r="41" spans="1:15" ht="20" x14ac:dyDescent="0.35">
      <c r="A41" s="60"/>
      <c r="B41" s="60"/>
      <c r="C41" s="62"/>
      <c r="D41" s="62"/>
      <c r="E41" s="40"/>
      <c r="F41" s="40"/>
      <c r="G41" s="40"/>
      <c r="H41" s="40"/>
      <c r="I41" s="40"/>
      <c r="J41" s="40"/>
      <c r="K41" s="40"/>
      <c r="L41" s="40"/>
      <c r="M41" s="40"/>
      <c r="N41" s="40"/>
      <c r="O41" s="40"/>
    </row>
    <row r="42" spans="1:15" ht="20" x14ac:dyDescent="0.35">
      <c r="A42" s="60"/>
      <c r="B42" s="60"/>
      <c r="C42" s="62"/>
      <c r="D42" s="62"/>
      <c r="E42" s="40"/>
      <c r="F42" s="40"/>
      <c r="G42" s="40"/>
      <c r="H42" s="40"/>
      <c r="I42" s="40"/>
      <c r="J42" s="40"/>
      <c r="K42" s="40"/>
      <c r="L42" s="40"/>
      <c r="M42" s="40"/>
      <c r="N42" s="40"/>
      <c r="O42" s="40"/>
    </row>
    <row r="43" spans="1:15" ht="20" x14ac:dyDescent="0.35">
      <c r="A43" s="60"/>
      <c r="B43" s="60"/>
      <c r="C43" s="62"/>
      <c r="D43" s="62"/>
      <c r="E43" s="40"/>
      <c r="F43" s="40"/>
      <c r="G43" s="40"/>
      <c r="H43" s="40"/>
      <c r="I43" s="40"/>
      <c r="J43" s="40"/>
      <c r="K43" s="40"/>
      <c r="L43" s="40"/>
      <c r="M43" s="40"/>
      <c r="N43" s="40"/>
      <c r="O43" s="40"/>
    </row>
    <row r="44" spans="1:15" ht="20" x14ac:dyDescent="0.35">
      <c r="A44" s="60"/>
      <c r="B44" s="60"/>
      <c r="C44" s="62"/>
      <c r="D44" s="62"/>
      <c r="E44" s="40"/>
      <c r="F44" s="40"/>
      <c r="G44" s="40"/>
      <c r="H44" s="40"/>
      <c r="I44" s="40"/>
      <c r="J44" s="40"/>
      <c r="K44" s="40"/>
      <c r="L44" s="40"/>
      <c r="M44" s="40"/>
      <c r="N44" s="40"/>
      <c r="O44" s="40"/>
    </row>
    <row r="45" spans="1:15" ht="20" x14ac:dyDescent="0.35">
      <c r="A45" s="60"/>
      <c r="B45" s="60"/>
      <c r="C45" s="62"/>
      <c r="D45" s="62"/>
      <c r="E45" s="40"/>
      <c r="F45" s="40"/>
      <c r="G45" s="40"/>
      <c r="H45" s="40"/>
      <c r="I45" s="40"/>
      <c r="J45" s="40"/>
      <c r="K45" s="40"/>
      <c r="L45" s="40"/>
      <c r="M45" s="40"/>
      <c r="N45" s="40"/>
      <c r="O45" s="40"/>
    </row>
    <row r="46" spans="1:15" ht="20" x14ac:dyDescent="0.35">
      <c r="A46" s="60"/>
      <c r="B46" s="60"/>
      <c r="C46" s="62"/>
      <c r="D46" s="62"/>
      <c r="E46" s="40"/>
      <c r="F46" s="40"/>
      <c r="G46" s="40"/>
      <c r="H46" s="40"/>
      <c r="I46" s="40"/>
      <c r="J46" s="40"/>
      <c r="K46" s="40"/>
      <c r="L46" s="40"/>
      <c r="M46" s="40"/>
      <c r="N46" s="40"/>
      <c r="O46" s="40"/>
    </row>
    <row r="47" spans="1:15" ht="20" x14ac:dyDescent="0.35">
      <c r="A47" s="60"/>
      <c r="B47" s="60"/>
      <c r="C47" s="62"/>
      <c r="D47" s="62"/>
      <c r="E47" s="40"/>
      <c r="F47" s="40"/>
      <c r="G47" s="40"/>
      <c r="H47" s="40"/>
      <c r="I47" s="40"/>
      <c r="J47" s="40"/>
      <c r="K47" s="40"/>
      <c r="L47" s="40"/>
      <c r="M47" s="40"/>
      <c r="N47" s="40"/>
      <c r="O47" s="40"/>
    </row>
    <row r="48" spans="1:15" ht="20" x14ac:dyDescent="0.35">
      <c r="A48" s="60"/>
      <c r="B48" s="60"/>
      <c r="C48" s="62"/>
      <c r="D48" s="62"/>
      <c r="E48" s="40"/>
      <c r="F48" s="40"/>
      <c r="G48" s="40"/>
      <c r="H48" s="40"/>
      <c r="I48" s="40"/>
      <c r="J48" s="40"/>
      <c r="K48" s="40"/>
      <c r="L48" s="40"/>
      <c r="M48" s="40"/>
      <c r="N48" s="40"/>
      <c r="O48" s="40"/>
    </row>
    <row r="49" spans="1:15" ht="20" x14ac:dyDescent="0.35">
      <c r="A49" s="60"/>
      <c r="B49" s="60"/>
      <c r="C49" s="62"/>
      <c r="D49" s="62"/>
      <c r="E49" s="40"/>
      <c r="F49" s="40"/>
      <c r="G49" s="40"/>
      <c r="H49" s="40"/>
      <c r="I49" s="40"/>
      <c r="J49" s="40"/>
      <c r="K49" s="40"/>
      <c r="L49" s="40"/>
      <c r="M49" s="40"/>
      <c r="N49" s="40"/>
      <c r="O49" s="40"/>
    </row>
    <row r="50" spans="1:15" ht="20" x14ac:dyDescent="0.35">
      <c r="A50" s="60"/>
      <c r="B50" s="60"/>
      <c r="C50" s="62"/>
      <c r="D50" s="62"/>
      <c r="E50" s="40"/>
      <c r="F50" s="40"/>
      <c r="G50" s="40"/>
      <c r="H50" s="40"/>
      <c r="I50" s="40"/>
      <c r="J50" s="40"/>
      <c r="K50" s="40"/>
      <c r="L50" s="40"/>
      <c r="M50" s="40"/>
      <c r="N50" s="40"/>
      <c r="O50" s="40"/>
    </row>
    <row r="51" spans="1:15" ht="20" x14ac:dyDescent="0.35">
      <c r="A51" s="60"/>
      <c r="B51" s="60"/>
      <c r="C51" s="62"/>
      <c r="D51" s="62"/>
      <c r="E51" s="40"/>
      <c r="F51" s="40"/>
      <c r="G51" s="40"/>
      <c r="H51" s="40"/>
      <c r="I51" s="40"/>
      <c r="J51" s="40"/>
      <c r="K51" s="40"/>
      <c r="L51" s="40"/>
      <c r="M51" s="40"/>
      <c r="N51" s="40"/>
      <c r="O51" s="40"/>
    </row>
    <row r="52" spans="1:15" ht="20" x14ac:dyDescent="0.35">
      <c r="A52" s="60"/>
      <c r="B52" s="18"/>
      <c r="C52" s="27"/>
      <c r="D52" s="27"/>
    </row>
    <row r="53" spans="1:15" ht="20" x14ac:dyDescent="0.35">
      <c r="A53" s="60"/>
      <c r="B53" s="18"/>
      <c r="C53" s="27"/>
      <c r="D53" s="27"/>
    </row>
    <row r="54" spans="1:15" ht="20" x14ac:dyDescent="0.35">
      <c r="A54" s="60"/>
      <c r="B54" s="18"/>
      <c r="C54" s="27"/>
      <c r="D54" s="27"/>
    </row>
    <row r="55" spans="1:15" ht="20" x14ac:dyDescent="0.35">
      <c r="A55" s="60"/>
      <c r="B55" s="18"/>
      <c r="C55" s="27"/>
      <c r="D55" s="27"/>
    </row>
    <row r="56" spans="1:15" ht="20" x14ac:dyDescent="0.35">
      <c r="A56" s="60"/>
      <c r="B56" s="18"/>
      <c r="C56" s="27"/>
      <c r="D56" s="27"/>
    </row>
    <row r="57" spans="1:15" ht="20" x14ac:dyDescent="0.35">
      <c r="A57" s="60"/>
      <c r="B57" s="18"/>
      <c r="C57" s="27"/>
      <c r="D57" s="27"/>
    </row>
    <row r="58" spans="1:15" ht="20" x14ac:dyDescent="0.35">
      <c r="A58" s="60"/>
      <c r="B58" s="18"/>
      <c r="C58" s="27"/>
      <c r="D58" s="27"/>
    </row>
    <row r="59" spans="1:15" ht="20" x14ac:dyDescent="0.35">
      <c r="A59" s="60"/>
      <c r="B59" s="18"/>
      <c r="C59" s="27"/>
      <c r="D59" s="27"/>
    </row>
    <row r="60" spans="1:15" ht="20" x14ac:dyDescent="0.35">
      <c r="A60" s="60"/>
      <c r="B60" s="18"/>
      <c r="C60" s="27"/>
      <c r="D60" s="27"/>
    </row>
    <row r="61" spans="1:15" ht="20" x14ac:dyDescent="0.35">
      <c r="A61" s="60"/>
      <c r="B61" s="18"/>
      <c r="C61" s="27"/>
      <c r="D61" s="27"/>
    </row>
    <row r="62" spans="1:15" ht="20" x14ac:dyDescent="0.35">
      <c r="A62" s="60"/>
      <c r="B62" s="18"/>
      <c r="C62" s="27"/>
      <c r="D62" s="27"/>
    </row>
    <row r="63" spans="1:15" ht="20" x14ac:dyDescent="0.35">
      <c r="A63" s="60"/>
      <c r="B63" s="18"/>
      <c r="C63" s="27"/>
      <c r="D63" s="27"/>
    </row>
    <row r="64" spans="1:15" ht="20" x14ac:dyDescent="0.35">
      <c r="A64" s="60"/>
      <c r="B64" s="18"/>
      <c r="C64" s="27"/>
      <c r="D64" s="27"/>
    </row>
    <row r="65" spans="1:4" ht="20" x14ac:dyDescent="0.35">
      <c r="A65" s="60"/>
      <c r="B65" s="18"/>
      <c r="C65" s="27"/>
      <c r="D65" s="27"/>
    </row>
    <row r="66" spans="1:4" ht="20" x14ac:dyDescent="0.35">
      <c r="A66" s="60"/>
      <c r="B66" s="18"/>
      <c r="C66" s="27"/>
      <c r="D66" s="27"/>
    </row>
    <row r="67" spans="1:4" ht="20" x14ac:dyDescent="0.35">
      <c r="A67" s="60"/>
      <c r="B67" s="18"/>
      <c r="C67" s="27"/>
      <c r="D67" s="27"/>
    </row>
    <row r="68" spans="1:4" ht="20" x14ac:dyDescent="0.35">
      <c r="A68" s="60"/>
      <c r="B68" s="18"/>
      <c r="C68" s="27"/>
      <c r="D68" s="27"/>
    </row>
    <row r="69" spans="1:4" ht="20" x14ac:dyDescent="0.35">
      <c r="A69" s="60"/>
      <c r="B69" s="18"/>
      <c r="C69" s="27"/>
      <c r="D69" s="27"/>
    </row>
    <row r="70" spans="1:4" ht="20" x14ac:dyDescent="0.35">
      <c r="A70" s="60"/>
      <c r="B70" s="18"/>
      <c r="C70" s="27"/>
      <c r="D70" s="27"/>
    </row>
    <row r="71" spans="1:4" ht="20" x14ac:dyDescent="0.35">
      <c r="A71" s="60"/>
      <c r="B71" s="18"/>
      <c r="C71" s="27"/>
      <c r="D71" s="27"/>
    </row>
    <row r="72" spans="1:4" ht="20" x14ac:dyDescent="0.35">
      <c r="A72" s="60"/>
      <c r="B72" s="18"/>
      <c r="C72" s="27"/>
      <c r="D72" s="27"/>
    </row>
    <row r="73" spans="1:4" ht="20" x14ac:dyDescent="0.35">
      <c r="A73" s="60"/>
      <c r="B73" s="18"/>
      <c r="C73" s="27"/>
      <c r="D73" s="27"/>
    </row>
    <row r="74" spans="1:4" ht="20" x14ac:dyDescent="0.35">
      <c r="A74" s="60"/>
      <c r="B74" s="18"/>
      <c r="C74" s="27"/>
      <c r="D74" s="27"/>
    </row>
    <row r="75" spans="1:4" ht="20" x14ac:dyDescent="0.35">
      <c r="A75" s="60"/>
      <c r="B75" s="18"/>
      <c r="C75" s="27"/>
      <c r="D75" s="27"/>
    </row>
    <row r="76" spans="1:4" ht="20" x14ac:dyDescent="0.35">
      <c r="A76" s="60"/>
      <c r="B76" s="18"/>
      <c r="C76" s="27"/>
      <c r="D76" s="27"/>
    </row>
    <row r="77" spans="1:4" ht="20" x14ac:dyDescent="0.35">
      <c r="A77" s="60"/>
      <c r="B77" s="18"/>
      <c r="C77" s="27"/>
      <c r="D77" s="27"/>
    </row>
    <row r="78" spans="1:4" ht="20" x14ac:dyDescent="0.35">
      <c r="A78" s="60"/>
      <c r="B78" s="18"/>
      <c r="C78" s="27"/>
      <c r="D78" s="27"/>
    </row>
    <row r="79" spans="1:4" ht="20" x14ac:dyDescent="0.35">
      <c r="A79" s="60"/>
      <c r="B79" s="18"/>
      <c r="C79" s="27"/>
      <c r="D79" s="27"/>
    </row>
    <row r="80" spans="1:4" ht="20" x14ac:dyDescent="0.35">
      <c r="A80" s="60"/>
      <c r="B80" s="18"/>
      <c r="C80" s="27"/>
      <c r="D80" s="27"/>
    </row>
    <row r="81" spans="1:4" ht="20" x14ac:dyDescent="0.35">
      <c r="A81" s="60"/>
      <c r="B81" s="18"/>
      <c r="C81" s="27"/>
      <c r="D81" s="27"/>
    </row>
    <row r="82" spans="1:4" ht="20" x14ac:dyDescent="0.35">
      <c r="A82" s="60"/>
      <c r="B82" s="18"/>
      <c r="C82" s="27"/>
      <c r="D82" s="27"/>
    </row>
    <row r="83" spans="1:4" ht="20" x14ac:dyDescent="0.35">
      <c r="A83" s="60"/>
      <c r="B83" s="18"/>
      <c r="C83" s="27"/>
      <c r="D83" s="27"/>
    </row>
    <row r="84" spans="1:4" ht="20" x14ac:dyDescent="0.35">
      <c r="A84" s="60"/>
      <c r="B84" s="18"/>
      <c r="C84" s="27"/>
      <c r="D84" s="27"/>
    </row>
    <row r="85" spans="1:4" ht="20" x14ac:dyDescent="0.35">
      <c r="A85" s="60"/>
      <c r="B85" s="18"/>
      <c r="C85" s="27"/>
      <c r="D85" s="27"/>
    </row>
    <row r="86" spans="1:4" ht="20" x14ac:dyDescent="0.35">
      <c r="A86" s="60"/>
      <c r="B86" s="18"/>
      <c r="C86" s="27"/>
      <c r="D86" s="27"/>
    </row>
    <row r="87" spans="1:4" ht="20" x14ac:dyDescent="0.35">
      <c r="A87" s="60"/>
      <c r="B87" s="18"/>
      <c r="C87" s="27"/>
      <c r="D87" s="27"/>
    </row>
    <row r="88" spans="1:4" ht="20" x14ac:dyDescent="0.35">
      <c r="A88" s="60"/>
      <c r="B88" s="18"/>
      <c r="C88" s="27"/>
      <c r="D88" s="27"/>
    </row>
    <row r="89" spans="1:4" ht="20" x14ac:dyDescent="0.35">
      <c r="A89" s="60"/>
      <c r="B89" s="18"/>
      <c r="C89" s="27"/>
      <c r="D89" s="27"/>
    </row>
    <row r="90" spans="1:4" ht="20" x14ac:dyDescent="0.35">
      <c r="A90" s="60"/>
      <c r="B90" s="18"/>
      <c r="C90" s="27"/>
      <c r="D90" s="27"/>
    </row>
    <row r="91" spans="1:4" ht="20" x14ac:dyDescent="0.35">
      <c r="A91" s="60"/>
      <c r="B91" s="18"/>
      <c r="C91" s="27"/>
      <c r="D91" s="27"/>
    </row>
    <row r="92" spans="1:4" ht="20" x14ac:dyDescent="0.35">
      <c r="A92" s="60"/>
      <c r="B92" s="18"/>
      <c r="C92" s="27"/>
      <c r="D92" s="27"/>
    </row>
    <row r="93" spans="1:4" ht="20" x14ac:dyDescent="0.35">
      <c r="A93" s="60"/>
      <c r="B93" s="18"/>
      <c r="C93" s="27"/>
      <c r="D93" s="27"/>
    </row>
    <row r="94" spans="1:4" ht="20" x14ac:dyDescent="0.35">
      <c r="A94" s="60"/>
      <c r="B94" s="18"/>
      <c r="C94" s="27"/>
      <c r="D94" s="27"/>
    </row>
    <row r="95" spans="1:4" ht="20" x14ac:dyDescent="0.35">
      <c r="A95" s="60"/>
      <c r="B95" s="18"/>
      <c r="C95" s="27"/>
      <c r="D95" s="27"/>
    </row>
    <row r="96" spans="1:4" ht="20" x14ac:dyDescent="0.35">
      <c r="A96" s="60"/>
      <c r="B96" s="18"/>
      <c r="C96" s="27"/>
      <c r="D96" s="27"/>
    </row>
    <row r="97" spans="1:4" ht="20" x14ac:dyDescent="0.35">
      <c r="A97" s="60"/>
      <c r="B97" s="18"/>
      <c r="C97" s="27"/>
      <c r="D97" s="27"/>
    </row>
    <row r="98" spans="1:4" ht="20" x14ac:dyDescent="0.35">
      <c r="A98" s="60"/>
      <c r="B98" s="18"/>
      <c r="C98" s="27"/>
      <c r="D98" s="27"/>
    </row>
    <row r="99" spans="1:4" ht="20" x14ac:dyDescent="0.35">
      <c r="A99" s="60"/>
      <c r="B99" s="18"/>
      <c r="C99" s="27"/>
      <c r="D99" s="27"/>
    </row>
    <row r="100" spans="1:4" ht="20" x14ac:dyDescent="0.35">
      <c r="A100" s="60"/>
      <c r="B100" s="18"/>
      <c r="C100" s="27"/>
      <c r="D100" s="27"/>
    </row>
    <row r="101" spans="1:4" ht="20" x14ac:dyDescent="0.35">
      <c r="A101" s="60"/>
      <c r="B101" s="18"/>
      <c r="C101" s="27"/>
      <c r="D101" s="27"/>
    </row>
    <row r="102" spans="1:4" ht="20" x14ac:dyDescent="0.35">
      <c r="A102" s="60"/>
      <c r="B102" s="18"/>
      <c r="C102" s="27"/>
      <c r="D102" s="27"/>
    </row>
    <row r="103" spans="1:4" ht="20" x14ac:dyDescent="0.35">
      <c r="A103" s="60"/>
      <c r="B103" s="18"/>
      <c r="C103" s="27"/>
      <c r="D103" s="27"/>
    </row>
    <row r="104" spans="1:4" ht="20" x14ac:dyDescent="0.35">
      <c r="A104" s="60"/>
      <c r="B104" s="18"/>
      <c r="C104" s="27"/>
      <c r="D104" s="27"/>
    </row>
    <row r="105" spans="1:4" ht="20" x14ac:dyDescent="0.35">
      <c r="A105" s="60"/>
      <c r="B105" s="18"/>
      <c r="C105" s="27"/>
      <c r="D105" s="27"/>
    </row>
    <row r="106" spans="1:4" ht="20" x14ac:dyDescent="0.35">
      <c r="A106" s="60"/>
      <c r="B106" s="18"/>
      <c r="C106" s="27"/>
      <c r="D106" s="27"/>
    </row>
    <row r="107" spans="1:4" ht="20" x14ac:dyDescent="0.35">
      <c r="A107" s="60"/>
      <c r="B107" s="18"/>
      <c r="C107" s="27"/>
      <c r="D107" s="27"/>
    </row>
    <row r="108" spans="1:4" ht="20" x14ac:dyDescent="0.35">
      <c r="A108" s="60"/>
      <c r="B108" s="18"/>
      <c r="C108" s="27"/>
      <c r="D108" s="27"/>
    </row>
    <row r="109" spans="1:4" ht="20" x14ac:dyDescent="0.35">
      <c r="A109" s="60"/>
      <c r="B109" s="18"/>
      <c r="C109" s="27"/>
      <c r="D109" s="27"/>
    </row>
    <row r="110" spans="1:4" ht="20" x14ac:dyDescent="0.35">
      <c r="A110" s="60"/>
      <c r="B110" s="18"/>
      <c r="C110" s="27"/>
      <c r="D110" s="27"/>
    </row>
    <row r="111" spans="1:4" ht="20" x14ac:dyDescent="0.35">
      <c r="A111" s="60"/>
      <c r="B111" s="18"/>
      <c r="C111" s="27"/>
      <c r="D111" s="27"/>
    </row>
    <row r="112" spans="1:4" ht="20" x14ac:dyDescent="0.35">
      <c r="A112" s="60"/>
      <c r="B112" s="18"/>
      <c r="C112" s="27"/>
      <c r="D112" s="27"/>
    </row>
    <row r="113" spans="1:4" ht="20" x14ac:dyDescent="0.35">
      <c r="A113" s="60"/>
      <c r="B113" s="18"/>
      <c r="C113" s="27"/>
      <c r="D113" s="27"/>
    </row>
    <row r="114" spans="1:4" ht="20" x14ac:dyDescent="0.35">
      <c r="A114" s="60"/>
      <c r="B114" s="18"/>
      <c r="C114" s="27"/>
      <c r="D114" s="27"/>
    </row>
    <row r="115" spans="1:4" ht="20" x14ac:dyDescent="0.35">
      <c r="A115" s="60"/>
      <c r="B115" s="18"/>
      <c r="C115" s="27"/>
      <c r="D115" s="27"/>
    </row>
    <row r="116" spans="1:4" ht="20" x14ac:dyDescent="0.35">
      <c r="A116" s="60"/>
      <c r="B116" s="18"/>
      <c r="C116" s="27"/>
      <c r="D116" s="27"/>
    </row>
    <row r="117" spans="1:4" ht="20" x14ac:dyDescent="0.35">
      <c r="A117" s="60"/>
      <c r="B117" s="18"/>
      <c r="C117" s="27"/>
      <c r="D117" s="27"/>
    </row>
    <row r="118" spans="1:4" ht="20" x14ac:dyDescent="0.35">
      <c r="A118" s="60"/>
      <c r="B118" s="18"/>
      <c r="C118" s="27"/>
      <c r="D118" s="27"/>
    </row>
    <row r="119" spans="1:4" ht="20" x14ac:dyDescent="0.35">
      <c r="A119" s="60"/>
      <c r="B119" s="18"/>
      <c r="C119" s="27"/>
      <c r="D119" s="27"/>
    </row>
    <row r="120" spans="1:4" ht="20" x14ac:dyDescent="0.35">
      <c r="A120" s="60"/>
      <c r="B120" s="18"/>
      <c r="C120" s="27"/>
      <c r="D120" s="27"/>
    </row>
    <row r="121" spans="1:4" ht="20" x14ac:dyDescent="0.35">
      <c r="A121" s="60"/>
      <c r="B121" s="18"/>
      <c r="C121" s="27"/>
      <c r="D121" s="27"/>
    </row>
    <row r="122" spans="1:4" ht="20" x14ac:dyDescent="0.35">
      <c r="A122" s="60"/>
      <c r="B122" s="18"/>
      <c r="C122" s="27"/>
      <c r="D122" s="27"/>
    </row>
    <row r="123" spans="1:4" ht="20" x14ac:dyDescent="0.35">
      <c r="A123" s="60"/>
      <c r="B123" s="18"/>
      <c r="C123" s="27"/>
      <c r="D123" s="27"/>
    </row>
    <row r="124" spans="1:4" ht="20" x14ac:dyDescent="0.35">
      <c r="A124" s="60"/>
      <c r="B124" s="18"/>
      <c r="C124" s="27"/>
      <c r="D124" s="27"/>
    </row>
    <row r="125" spans="1:4" ht="20" x14ac:dyDescent="0.35">
      <c r="A125" s="60"/>
      <c r="B125" s="18"/>
      <c r="C125" s="27"/>
      <c r="D125" s="27"/>
    </row>
    <row r="126" spans="1:4" ht="20" x14ac:dyDescent="0.35">
      <c r="A126" s="60"/>
      <c r="B126" s="18"/>
      <c r="C126" s="27"/>
      <c r="D126" s="27"/>
    </row>
    <row r="127" spans="1:4" ht="20" x14ac:dyDescent="0.35">
      <c r="A127" s="60"/>
      <c r="B127" s="18"/>
      <c r="C127" s="27"/>
      <c r="D127" s="27"/>
    </row>
    <row r="128" spans="1:4" ht="20" x14ac:dyDescent="0.35">
      <c r="A128" s="60"/>
      <c r="B128" s="18"/>
      <c r="C128" s="27"/>
      <c r="D128" s="27"/>
    </row>
    <row r="129" spans="1:4" ht="20" x14ac:dyDescent="0.35">
      <c r="A129" s="60"/>
      <c r="B129" s="18"/>
      <c r="C129" s="27"/>
      <c r="D129" s="27"/>
    </row>
    <row r="130" spans="1:4" ht="20" x14ac:dyDescent="0.35">
      <c r="A130" s="60"/>
      <c r="B130" s="18"/>
      <c r="C130" s="27"/>
      <c r="D130" s="27"/>
    </row>
    <row r="131" spans="1:4" ht="20" x14ac:dyDescent="0.35">
      <c r="A131" s="60"/>
      <c r="B131" s="18"/>
      <c r="C131" s="27"/>
      <c r="D131" s="27"/>
    </row>
    <row r="132" spans="1:4" ht="20" x14ac:dyDescent="0.35">
      <c r="A132" s="60"/>
      <c r="B132" s="18"/>
      <c r="C132" s="27"/>
      <c r="D132" s="27"/>
    </row>
    <row r="133" spans="1:4" ht="20" x14ac:dyDescent="0.35">
      <c r="A133" s="60"/>
      <c r="B133" s="18"/>
      <c r="C133" s="27"/>
      <c r="D133" s="27"/>
    </row>
    <row r="134" spans="1:4" ht="20" x14ac:dyDescent="0.35">
      <c r="A134" s="60"/>
      <c r="B134" s="18"/>
      <c r="C134" s="27"/>
      <c r="D134" s="27"/>
    </row>
    <row r="135" spans="1:4" ht="20" x14ac:dyDescent="0.35">
      <c r="A135" s="60"/>
      <c r="B135" s="18"/>
      <c r="C135" s="27"/>
      <c r="D135" s="27"/>
    </row>
    <row r="136" spans="1:4" ht="20" x14ac:dyDescent="0.35">
      <c r="A136" s="60"/>
      <c r="B136" s="18"/>
      <c r="C136" s="27"/>
      <c r="D136" s="27"/>
    </row>
    <row r="137" spans="1:4" ht="20" x14ac:dyDescent="0.35">
      <c r="A137" s="60"/>
      <c r="B137" s="18"/>
      <c r="C137" s="27"/>
      <c r="D137" s="27"/>
    </row>
    <row r="138" spans="1:4" ht="20" x14ac:dyDescent="0.35">
      <c r="A138" s="60"/>
      <c r="B138" s="18"/>
      <c r="C138" s="27"/>
      <c r="D138" s="27"/>
    </row>
    <row r="139" spans="1:4" ht="20" x14ac:dyDescent="0.35">
      <c r="A139" s="60"/>
      <c r="B139" s="18"/>
      <c r="C139" s="27"/>
      <c r="D139" s="27"/>
    </row>
    <row r="140" spans="1:4" ht="20" x14ac:dyDescent="0.35">
      <c r="A140" s="60"/>
      <c r="B140" s="18"/>
      <c r="C140" s="27"/>
      <c r="D140" s="27"/>
    </row>
    <row r="141" spans="1:4" ht="20" x14ac:dyDescent="0.35">
      <c r="A141" s="60"/>
      <c r="B141" s="18"/>
      <c r="C141" s="27"/>
      <c r="D141" s="27"/>
    </row>
    <row r="142" spans="1:4" ht="20" x14ac:dyDescent="0.35">
      <c r="A142" s="60"/>
      <c r="B142" s="18"/>
      <c r="C142" s="27"/>
      <c r="D142" s="27"/>
    </row>
    <row r="143" spans="1:4" ht="20" x14ac:dyDescent="0.35">
      <c r="A143" s="60"/>
      <c r="B143" s="18"/>
      <c r="C143" s="27"/>
      <c r="D143" s="27"/>
    </row>
    <row r="144" spans="1:4" ht="20" x14ac:dyDescent="0.35">
      <c r="A144" s="60"/>
      <c r="B144" s="18"/>
      <c r="C144" s="27"/>
      <c r="D144" s="27"/>
    </row>
    <row r="145" spans="1:4" ht="20" x14ac:dyDescent="0.35">
      <c r="A145" s="60"/>
      <c r="B145" s="18"/>
      <c r="C145" s="27"/>
      <c r="D145" s="27"/>
    </row>
    <row r="146" spans="1:4" ht="20" x14ac:dyDescent="0.35">
      <c r="A146" s="60"/>
      <c r="B146" s="18"/>
      <c r="C146" s="27"/>
      <c r="D146" s="27"/>
    </row>
    <row r="147" spans="1:4" ht="20" x14ac:dyDescent="0.35">
      <c r="A147" s="60"/>
      <c r="B147" s="18"/>
      <c r="C147" s="27"/>
      <c r="D147" s="27"/>
    </row>
    <row r="148" spans="1:4" ht="20" x14ac:dyDescent="0.35">
      <c r="A148" s="60"/>
      <c r="B148" s="18"/>
      <c r="C148" s="27"/>
      <c r="D148" s="27"/>
    </row>
    <row r="149" spans="1:4" ht="20" x14ac:dyDescent="0.35">
      <c r="A149" s="60"/>
      <c r="B149" s="18"/>
      <c r="C149" s="27"/>
      <c r="D149" s="27"/>
    </row>
    <row r="150" spans="1:4" ht="20" x14ac:dyDescent="0.35">
      <c r="A150" s="60"/>
      <c r="B150" s="18"/>
      <c r="C150" s="27"/>
      <c r="D150" s="27"/>
    </row>
    <row r="151" spans="1:4" ht="20" x14ac:dyDescent="0.35">
      <c r="A151" s="60"/>
      <c r="B151" s="18"/>
      <c r="C151" s="27"/>
      <c r="D151" s="27"/>
    </row>
    <row r="152" spans="1:4" ht="20" x14ac:dyDescent="0.35">
      <c r="A152" s="60"/>
      <c r="B152" s="18"/>
      <c r="C152" s="27"/>
      <c r="D152" s="27"/>
    </row>
    <row r="153" spans="1:4" ht="20" x14ac:dyDescent="0.35">
      <c r="A153" s="60"/>
      <c r="B153" s="18"/>
      <c r="C153" s="27"/>
      <c r="D153" s="27"/>
    </row>
    <row r="154" spans="1:4" ht="20" x14ac:dyDescent="0.35">
      <c r="A154" s="60"/>
      <c r="B154" s="18"/>
      <c r="C154" s="27"/>
      <c r="D154" s="27"/>
    </row>
    <row r="155" spans="1:4" ht="20" x14ac:dyDescent="0.35">
      <c r="A155" s="60"/>
      <c r="B155" s="18"/>
      <c r="C155" s="27"/>
      <c r="D155" s="27"/>
    </row>
    <row r="156" spans="1:4" ht="20" x14ac:dyDescent="0.35">
      <c r="A156" s="60"/>
      <c r="B156" s="18"/>
      <c r="C156" s="27"/>
      <c r="D156" s="27"/>
    </row>
    <row r="157" spans="1:4" ht="20" x14ac:dyDescent="0.35">
      <c r="A157" s="60"/>
      <c r="B157" s="18"/>
      <c r="C157" s="27"/>
      <c r="D157" s="27"/>
    </row>
    <row r="158" spans="1:4" ht="20" x14ac:dyDescent="0.35">
      <c r="A158" s="60"/>
      <c r="B158" s="18"/>
      <c r="C158" s="27"/>
      <c r="D158" s="27"/>
    </row>
    <row r="159" spans="1:4" ht="20" x14ac:dyDescent="0.35">
      <c r="A159" s="60"/>
      <c r="B159" s="18"/>
      <c r="C159" s="27"/>
      <c r="D159" s="27"/>
    </row>
    <row r="160" spans="1:4" ht="20" x14ac:dyDescent="0.35">
      <c r="A160" s="60"/>
      <c r="B160" s="18"/>
      <c r="C160" s="27"/>
      <c r="D160" s="27"/>
    </row>
    <row r="161" spans="1:4" ht="20" x14ac:dyDescent="0.35">
      <c r="A161" s="60"/>
      <c r="B161" s="18"/>
      <c r="C161" s="27"/>
      <c r="D161" s="27"/>
    </row>
    <row r="162" spans="1:4" ht="20" x14ac:dyDescent="0.35">
      <c r="A162" s="60"/>
      <c r="B162" s="18"/>
      <c r="C162" s="27"/>
      <c r="D162" s="27"/>
    </row>
    <row r="163" spans="1:4" ht="20" x14ac:dyDescent="0.35">
      <c r="A163" s="60"/>
      <c r="B163" s="18"/>
      <c r="C163" s="27"/>
      <c r="D163" s="27"/>
    </row>
    <row r="164" spans="1:4" ht="20" x14ac:dyDescent="0.35">
      <c r="A164" s="60"/>
      <c r="B164" s="18"/>
      <c r="C164" s="27"/>
      <c r="D164" s="27"/>
    </row>
    <row r="165" spans="1:4" ht="20" x14ac:dyDescent="0.35">
      <c r="A165" s="60"/>
      <c r="B165" s="18"/>
      <c r="C165" s="27"/>
      <c r="D165" s="27"/>
    </row>
    <row r="166" spans="1:4" ht="20" x14ac:dyDescent="0.35">
      <c r="A166" s="60"/>
      <c r="B166" s="18"/>
      <c r="C166" s="27"/>
      <c r="D166" s="27"/>
    </row>
    <row r="167" spans="1:4" ht="20" x14ac:dyDescent="0.35">
      <c r="A167" s="60"/>
      <c r="B167" s="18"/>
      <c r="C167" s="27"/>
      <c r="D167" s="27"/>
    </row>
    <row r="168" spans="1:4" ht="20" x14ac:dyDescent="0.35">
      <c r="A168" s="60"/>
      <c r="B168" s="18"/>
      <c r="C168" s="27"/>
      <c r="D168" s="27"/>
    </row>
    <row r="169" spans="1:4" ht="20" x14ac:dyDescent="0.35">
      <c r="A169" s="60"/>
      <c r="B169" s="18"/>
      <c r="C169" s="27"/>
      <c r="D169" s="27"/>
    </row>
    <row r="170" spans="1:4" ht="20" x14ac:dyDescent="0.35">
      <c r="A170" s="60"/>
      <c r="B170" s="18"/>
      <c r="C170" s="27"/>
      <c r="D170" s="27"/>
    </row>
    <row r="171" spans="1:4" ht="20" x14ac:dyDescent="0.35">
      <c r="A171" s="60"/>
      <c r="B171" s="18"/>
      <c r="C171" s="27"/>
      <c r="D171" s="27"/>
    </row>
    <row r="172" spans="1:4" ht="20" x14ac:dyDescent="0.35">
      <c r="A172" s="60"/>
      <c r="B172" s="18"/>
      <c r="C172" s="27"/>
      <c r="D172" s="27"/>
    </row>
    <row r="173" spans="1:4" ht="20" x14ac:dyDescent="0.35">
      <c r="A173" s="60"/>
      <c r="B173" s="18"/>
      <c r="C173" s="27"/>
      <c r="D173" s="27"/>
    </row>
    <row r="174" spans="1:4" ht="20" x14ac:dyDescent="0.35">
      <c r="A174" s="60"/>
      <c r="B174" s="18"/>
      <c r="C174" s="27"/>
      <c r="D174" s="27"/>
    </row>
    <row r="175" spans="1:4" ht="20" x14ac:dyDescent="0.35">
      <c r="A175" s="60"/>
      <c r="B175" s="18"/>
      <c r="C175" s="27"/>
      <c r="D175" s="27"/>
    </row>
    <row r="176" spans="1:4" ht="20" x14ac:dyDescent="0.35">
      <c r="A176" s="60"/>
      <c r="B176" s="18"/>
      <c r="C176" s="27"/>
      <c r="D176" s="27"/>
    </row>
    <row r="177" spans="1:4" ht="20" x14ac:dyDescent="0.35">
      <c r="A177" s="60"/>
      <c r="B177" s="18"/>
      <c r="C177" s="27"/>
      <c r="D177" s="27"/>
    </row>
    <row r="178" spans="1:4" ht="20" x14ac:dyDescent="0.35">
      <c r="A178" s="60"/>
      <c r="B178" s="18"/>
      <c r="C178" s="27"/>
      <c r="D178" s="27"/>
    </row>
    <row r="179" spans="1:4" ht="20" x14ac:dyDescent="0.35">
      <c r="A179" s="60"/>
      <c r="B179" s="18"/>
      <c r="C179" s="27"/>
      <c r="D179" s="27"/>
    </row>
    <row r="180" spans="1:4" ht="20" x14ac:dyDescent="0.35">
      <c r="A180" s="60"/>
      <c r="B180" s="18"/>
      <c r="C180" s="27"/>
      <c r="D180" s="27"/>
    </row>
    <row r="181" spans="1:4" ht="20" x14ac:dyDescent="0.35">
      <c r="A181" s="60"/>
      <c r="B181" s="18"/>
      <c r="C181" s="27"/>
      <c r="D181" s="27"/>
    </row>
    <row r="182" spans="1:4" ht="20" x14ac:dyDescent="0.35">
      <c r="A182" s="60"/>
      <c r="B182" s="18"/>
      <c r="C182" s="27"/>
      <c r="D182" s="27"/>
    </row>
    <row r="183" spans="1:4" ht="20" x14ac:dyDescent="0.35">
      <c r="A183" s="60"/>
      <c r="B183" s="18"/>
      <c r="C183" s="27"/>
      <c r="D183" s="27"/>
    </row>
    <row r="184" spans="1:4" ht="20" x14ac:dyDescent="0.35">
      <c r="A184" s="60"/>
      <c r="B184" s="18"/>
      <c r="C184" s="27"/>
      <c r="D184" s="27"/>
    </row>
    <row r="185" spans="1:4" ht="20" x14ac:dyDescent="0.35">
      <c r="A185" s="60"/>
      <c r="B185" s="18"/>
      <c r="C185" s="27"/>
      <c r="D185" s="27"/>
    </row>
    <row r="186" spans="1:4" ht="20" x14ac:dyDescent="0.35">
      <c r="A186" s="60"/>
      <c r="B186" s="18"/>
      <c r="C186" s="27"/>
      <c r="D186" s="27"/>
    </row>
    <row r="187" spans="1:4" ht="20" x14ac:dyDescent="0.35">
      <c r="A187" s="60"/>
      <c r="B187" s="18"/>
      <c r="C187" s="27"/>
      <c r="D187" s="27"/>
    </row>
    <row r="188" spans="1:4" ht="20" x14ac:dyDescent="0.35">
      <c r="A188" s="60"/>
      <c r="B188" s="18"/>
      <c r="C188" s="27"/>
      <c r="D188" s="27"/>
    </row>
    <row r="189" spans="1:4" ht="20" x14ac:dyDescent="0.35">
      <c r="A189" s="60"/>
      <c r="B189" s="18"/>
      <c r="C189" s="27"/>
      <c r="D189" s="27"/>
    </row>
    <row r="190" spans="1:4" ht="20" x14ac:dyDescent="0.35">
      <c r="A190" s="60"/>
      <c r="B190" s="18"/>
      <c r="C190" s="27"/>
      <c r="D190" s="27"/>
    </row>
    <row r="191" spans="1:4" ht="20" x14ac:dyDescent="0.35">
      <c r="A191" s="60"/>
      <c r="B191" s="18"/>
      <c r="C191" s="27"/>
      <c r="D191" s="27"/>
    </row>
    <row r="192" spans="1:4" ht="20" x14ac:dyDescent="0.35">
      <c r="A192" s="60"/>
      <c r="B192" s="18"/>
      <c r="C192" s="27"/>
      <c r="D192" s="27"/>
    </row>
    <row r="193" spans="1:4" ht="20" x14ac:dyDescent="0.35">
      <c r="A193" s="60"/>
      <c r="B193" s="18"/>
      <c r="C193" s="27"/>
      <c r="D193" s="27"/>
    </row>
    <row r="194" spans="1:4" ht="20" x14ac:dyDescent="0.35">
      <c r="A194" s="60"/>
      <c r="B194" s="18"/>
      <c r="C194" s="27"/>
      <c r="D194" s="27"/>
    </row>
    <row r="195" spans="1:4" ht="20" x14ac:dyDescent="0.35">
      <c r="A195" s="60"/>
      <c r="B195" s="18"/>
      <c r="C195" s="27"/>
      <c r="D195" s="27"/>
    </row>
    <row r="196" spans="1:4" ht="20" x14ac:dyDescent="0.35">
      <c r="A196" s="60"/>
      <c r="B196" s="18"/>
      <c r="C196" s="27"/>
      <c r="D196" s="27"/>
    </row>
    <row r="197" spans="1:4" ht="20" x14ac:dyDescent="0.35">
      <c r="A197" s="60"/>
      <c r="B197" s="18"/>
      <c r="C197" s="27"/>
      <c r="D197" s="27"/>
    </row>
    <row r="198" spans="1:4" ht="20" x14ac:dyDescent="0.35">
      <c r="A198" s="60"/>
      <c r="B198" s="18"/>
      <c r="C198" s="27"/>
      <c r="D198" s="27"/>
    </row>
    <row r="199" spans="1:4" ht="20" x14ac:dyDescent="0.35">
      <c r="A199" s="60"/>
      <c r="B199" s="18"/>
      <c r="C199" s="27"/>
      <c r="D199" s="27"/>
    </row>
    <row r="200" spans="1:4" ht="20" x14ac:dyDescent="0.35">
      <c r="A200" s="60"/>
      <c r="B200" s="18"/>
      <c r="C200" s="27"/>
      <c r="D200" s="27"/>
    </row>
    <row r="201" spans="1:4" ht="20" x14ac:dyDescent="0.35">
      <c r="A201" s="60"/>
      <c r="B201" s="18"/>
      <c r="C201" s="27"/>
      <c r="D201" s="27"/>
    </row>
    <row r="202" spans="1:4" ht="20" x14ac:dyDescent="0.35">
      <c r="A202" s="60"/>
      <c r="B202" s="18"/>
      <c r="C202" s="27"/>
      <c r="D202" s="27"/>
    </row>
    <row r="203" spans="1:4" ht="20" x14ac:dyDescent="0.35">
      <c r="A203" s="60"/>
      <c r="B203" s="18"/>
      <c r="C203" s="27"/>
      <c r="D203" s="27"/>
    </row>
    <row r="204" spans="1:4" ht="20" x14ac:dyDescent="0.35">
      <c r="A204" s="60"/>
      <c r="B204" s="18"/>
      <c r="C204" s="27"/>
      <c r="D204" s="27"/>
    </row>
    <row r="205" spans="1:4" ht="20" x14ac:dyDescent="0.35">
      <c r="A205" s="60"/>
      <c r="B205" s="18"/>
      <c r="C205" s="27"/>
      <c r="D205" s="27"/>
    </row>
    <row r="206" spans="1:4" ht="20" x14ac:dyDescent="0.35">
      <c r="A206" s="60"/>
      <c r="B206" s="18"/>
      <c r="C206" s="27"/>
      <c r="D206" s="27"/>
    </row>
    <row r="207" spans="1:4" ht="20" x14ac:dyDescent="0.35">
      <c r="A207" s="60"/>
      <c r="B207" s="18"/>
      <c r="C207" s="27"/>
      <c r="D207" s="27"/>
    </row>
    <row r="208" spans="1:4" x14ac:dyDescent="0.35">
      <c r="A208" s="40"/>
      <c r="B208" s="18"/>
      <c r="C208" s="18"/>
      <c r="D208" s="18"/>
    </row>
    <row r="209" spans="1:8" ht="20" x14ac:dyDescent="0.35">
      <c r="A209" s="40"/>
      <c r="B209" s="23" t="s">
        <v>81</v>
      </c>
      <c r="C209" s="23" t="s">
        <v>129</v>
      </c>
      <c r="D209" s="26" t="s">
        <v>81</v>
      </c>
      <c r="E209" s="26" t="s">
        <v>129</v>
      </c>
    </row>
    <row r="210" spans="1:8" ht="21" x14ac:dyDescent="0.5">
      <c r="A210" s="40"/>
      <c r="B210" s="24" t="s">
        <v>83</v>
      </c>
      <c r="C210" s="24" t="s">
        <v>52</v>
      </c>
      <c r="D210" t="s">
        <v>83</v>
      </c>
      <c r="F210" t="str">
        <f t="shared" ref="F210:F221" si="0">IF(NOT(ISBLANK(D210)),D210,IF(NOT(ISBLANK(E210))," "&amp;E210,FALSE))</f>
        <v>Afectación Económica o presupuestal</v>
      </c>
      <c r="G210" t="s">
        <v>83</v>
      </c>
      <c r="H210" t="str">
        <f ca="1">IF(NOT(ISERROR(MATCH(G210,_xlfn.ANCHORARRAY(B221),0))),F223&amp;"Por favor no seleccionar los criterios de impacto",G210)</f>
        <v>Afectación Económica o presupuestal</v>
      </c>
    </row>
    <row r="211" spans="1:8" ht="21" x14ac:dyDescent="0.5">
      <c r="A211" s="40"/>
      <c r="B211" s="24" t="s">
        <v>83</v>
      </c>
      <c r="C211" s="24" t="s">
        <v>86</v>
      </c>
      <c r="E211" t="s">
        <v>52</v>
      </c>
      <c r="F211" t="str">
        <f t="shared" si="0"/>
        <v xml:space="preserve"> Afectación menor a 10 SMLMV .</v>
      </c>
    </row>
    <row r="212" spans="1:8" ht="21" x14ac:dyDescent="0.5">
      <c r="A212" s="40"/>
      <c r="B212" s="24" t="s">
        <v>83</v>
      </c>
      <c r="C212" s="24" t="s">
        <v>87</v>
      </c>
      <c r="E212" t="s">
        <v>86</v>
      </c>
      <c r="F212" t="str">
        <f t="shared" si="0"/>
        <v xml:space="preserve"> Entre 10 y 50 SMLMV </v>
      </c>
    </row>
    <row r="213" spans="1:8" ht="21" x14ac:dyDescent="0.5">
      <c r="A213" s="40"/>
      <c r="B213" s="24" t="s">
        <v>83</v>
      </c>
      <c r="C213" s="24" t="s">
        <v>88</v>
      </c>
      <c r="E213" t="s">
        <v>87</v>
      </c>
      <c r="F213" t="str">
        <f t="shared" si="0"/>
        <v xml:space="preserve"> Entre 50 y 100 SMLMV </v>
      </c>
    </row>
    <row r="214" spans="1:8" ht="21" x14ac:dyDescent="0.5">
      <c r="A214" s="40"/>
      <c r="B214" s="24" t="s">
        <v>83</v>
      </c>
      <c r="C214" s="24" t="s">
        <v>89</v>
      </c>
      <c r="E214" t="s">
        <v>88</v>
      </c>
      <c r="F214" t="str">
        <f t="shared" si="0"/>
        <v xml:space="preserve"> Entre 100 y 500 SMLMV </v>
      </c>
    </row>
    <row r="215" spans="1:8" ht="21" x14ac:dyDescent="0.5">
      <c r="A215" s="40"/>
      <c r="B215" s="24" t="s">
        <v>51</v>
      </c>
      <c r="C215" s="24" t="s">
        <v>90</v>
      </c>
      <c r="E215" t="s">
        <v>89</v>
      </c>
      <c r="F215" t="str">
        <f t="shared" si="0"/>
        <v xml:space="preserve"> Mayor a 500 SMLMV </v>
      </c>
    </row>
    <row r="216" spans="1:8" ht="21" x14ac:dyDescent="0.5">
      <c r="A216" s="40"/>
      <c r="B216" s="24" t="s">
        <v>51</v>
      </c>
      <c r="C216" s="24" t="s">
        <v>300</v>
      </c>
      <c r="D216" t="s">
        <v>51</v>
      </c>
      <c r="F216" t="str">
        <f t="shared" si="0"/>
        <v>Pérdida Reputacional</v>
      </c>
    </row>
    <row r="217" spans="1:8" ht="21" x14ac:dyDescent="0.5">
      <c r="A217" s="40"/>
      <c r="B217" s="24" t="s">
        <v>51</v>
      </c>
      <c r="C217" s="24" t="s">
        <v>91</v>
      </c>
      <c r="E217" t="s">
        <v>90</v>
      </c>
      <c r="F217" t="str">
        <f t="shared" si="0"/>
        <v xml:space="preserve"> El riesgo afecta la imagen de alguna área de la organización</v>
      </c>
    </row>
    <row r="218" spans="1:8" ht="21" x14ac:dyDescent="0.5">
      <c r="A218" s="40"/>
      <c r="B218" s="24" t="s">
        <v>51</v>
      </c>
      <c r="C218" s="24" t="s">
        <v>302</v>
      </c>
      <c r="E218" t="s">
        <v>300</v>
      </c>
      <c r="F218" t="str">
        <f t="shared" si="0"/>
        <v xml:space="preserve"> El riesgo afecta la imagen de la entidad internamente, de conocimiento general, nivel interno, de junta directiva y accionistas y/o de proveedores</v>
      </c>
    </row>
    <row r="219" spans="1:8" ht="21" x14ac:dyDescent="0.5">
      <c r="A219" s="40"/>
      <c r="B219" s="24" t="s">
        <v>51</v>
      </c>
      <c r="C219" s="24" t="s">
        <v>109</v>
      </c>
      <c r="E219" t="s">
        <v>91</v>
      </c>
      <c r="F219" t="str">
        <f t="shared" si="0"/>
        <v xml:space="preserve"> El riesgo afecta la imagen de la entidad con algunos usuarios de relevancia frente al logro de los objetivos</v>
      </c>
    </row>
    <row r="220" spans="1:8" x14ac:dyDescent="0.35">
      <c r="A220" s="40"/>
      <c r="B220" s="25"/>
      <c r="C220" s="25"/>
      <c r="E220" t="s">
        <v>302</v>
      </c>
      <c r="F220" t="str">
        <f t="shared" si="0"/>
        <v xml:space="preserve"> El riesgo afecta la imagen de la entidad con efecto publicitario sostenido a nivel de sector administrativo, nivel departamental o municipal</v>
      </c>
    </row>
    <row r="221" spans="1:8" x14ac:dyDescent="0.35">
      <c r="A221" s="40"/>
      <c r="B221" s="25" t="e" cm="1">
        <f t="array" aca="1" ref="B221:B223" ca="1">_xlfn.UNIQUE(Tabla1[[#All],[Criterios]])</f>
        <v>#NAME?</v>
      </c>
      <c r="C221" s="25"/>
      <c r="E221" t="s">
        <v>109</v>
      </c>
      <c r="F221" t="str">
        <f t="shared" si="0"/>
        <v xml:space="preserve"> El riesgo afecta la imagen de la entidad a nivel nacional, con efecto publicitarios sostenible a nivel país</v>
      </c>
    </row>
    <row r="222" spans="1:8" x14ac:dyDescent="0.35">
      <c r="A222" s="40"/>
      <c r="B222" s="25" t="e">
        <f ca="1"/>
        <v>#NAME?</v>
      </c>
      <c r="C222" s="25"/>
    </row>
    <row r="223" spans="1:8" x14ac:dyDescent="0.35">
      <c r="B223" s="25" t="e">
        <f ca="1"/>
        <v>#NAME?</v>
      </c>
      <c r="C223" s="25"/>
      <c r="F223" s="28" t="s">
        <v>130</v>
      </c>
    </row>
    <row r="224" spans="1:8" x14ac:dyDescent="0.35">
      <c r="B224" s="17"/>
      <c r="C224" s="17"/>
      <c r="F224" s="28" t="s">
        <v>131</v>
      </c>
    </row>
    <row r="225" spans="2:4" x14ac:dyDescent="0.35">
      <c r="B225" s="17"/>
      <c r="C225" s="17"/>
    </row>
    <row r="226" spans="2:4" x14ac:dyDescent="0.35">
      <c r="B226" s="17"/>
      <c r="C226" s="17"/>
    </row>
    <row r="227" spans="2:4" x14ac:dyDescent="0.35">
      <c r="B227" s="17"/>
      <c r="C227" s="17"/>
      <c r="D227" s="17"/>
    </row>
    <row r="228" spans="2:4" x14ac:dyDescent="0.35">
      <c r="B228" s="17"/>
      <c r="C228" s="17"/>
      <c r="D228" s="17"/>
    </row>
    <row r="229" spans="2:4" x14ac:dyDescent="0.35">
      <c r="B229" s="17"/>
      <c r="C229" s="17"/>
      <c r="D229" s="17"/>
    </row>
    <row r="230" spans="2:4" x14ac:dyDescent="0.35">
      <c r="B230" s="17"/>
      <c r="C230" s="17"/>
      <c r="D230" s="17"/>
    </row>
    <row r="231" spans="2:4" x14ac:dyDescent="0.35">
      <c r="B231" s="17"/>
      <c r="C231" s="17"/>
      <c r="D231" s="17"/>
    </row>
    <row r="232" spans="2:4" x14ac:dyDescent="0.35">
      <c r="B232" s="17"/>
      <c r="C232" s="17"/>
      <c r="D232" s="17"/>
    </row>
  </sheetData>
  <mergeCells count="1">
    <mergeCell ref="B1:D1"/>
  </mergeCells>
  <dataValidations disablePrompts="1" count="1">
    <dataValidation type="list" allowBlank="1" showInputMessage="1" showErrorMessage="1" sqref="G210">
      <formula1>$F$210:$F$221</formula1>
    </dataValidation>
  </dataValidations>
  <pageMargins left="0.7" right="0.7" top="0.75" bottom="0.75" header="0.3" footer="0.3"/>
  <pageSetup orientation="portrait"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249977111117893"/>
  </sheetPr>
  <dimension ref="B1:F16"/>
  <sheetViews>
    <sheetView topLeftCell="A4" workbookViewId="0">
      <selection activeCell="C7" sqref="C7:C8"/>
    </sheetView>
  </sheetViews>
  <sheetFormatPr baseColWidth="10" defaultColWidth="14.26953125" defaultRowHeight="13" x14ac:dyDescent="0.3"/>
  <cols>
    <col min="1" max="2" width="14.26953125" style="45"/>
    <col min="3" max="3" width="17" style="45" customWidth="1"/>
    <col min="4" max="4" width="14.26953125" style="45"/>
    <col min="5" max="5" width="46" style="45" customWidth="1"/>
    <col min="6" max="16384" width="14.26953125" style="45"/>
  </cols>
  <sheetData>
    <row r="1" spans="2:6" ht="24" customHeight="1" thickBot="1" x14ac:dyDescent="0.35">
      <c r="B1" s="473" t="s">
        <v>72</v>
      </c>
      <c r="C1" s="474"/>
      <c r="D1" s="474"/>
      <c r="E1" s="474"/>
      <c r="F1" s="475"/>
    </row>
    <row r="2" spans="2:6" ht="16" thickBot="1" x14ac:dyDescent="0.4">
      <c r="B2" s="46"/>
      <c r="C2" s="46"/>
      <c r="D2" s="46"/>
      <c r="E2" s="46"/>
      <c r="F2" s="46"/>
    </row>
    <row r="3" spans="2:6" ht="16" thickBot="1" x14ac:dyDescent="0.35">
      <c r="B3" s="477" t="s">
        <v>58</v>
      </c>
      <c r="C3" s="478"/>
      <c r="D3" s="478"/>
      <c r="E3" s="58" t="s">
        <v>59</v>
      </c>
      <c r="F3" s="59" t="s">
        <v>60</v>
      </c>
    </row>
    <row r="4" spans="2:6" ht="31" x14ac:dyDescent="0.3">
      <c r="B4" s="479" t="s">
        <v>61</v>
      </c>
      <c r="C4" s="481" t="s">
        <v>13</v>
      </c>
      <c r="D4" s="47" t="s">
        <v>14</v>
      </c>
      <c r="E4" s="48" t="s">
        <v>62</v>
      </c>
      <c r="F4" s="49">
        <v>0.25</v>
      </c>
    </row>
    <row r="5" spans="2:6" ht="46.5" x14ac:dyDescent="0.3">
      <c r="B5" s="480"/>
      <c r="C5" s="482"/>
      <c r="D5" s="50" t="s">
        <v>15</v>
      </c>
      <c r="E5" s="51" t="s">
        <v>63</v>
      </c>
      <c r="F5" s="52">
        <v>0.15</v>
      </c>
    </row>
    <row r="6" spans="2:6" ht="46.5" x14ac:dyDescent="0.3">
      <c r="B6" s="480"/>
      <c r="C6" s="482"/>
      <c r="D6" s="50" t="s">
        <v>16</v>
      </c>
      <c r="E6" s="51" t="s">
        <v>64</v>
      </c>
      <c r="F6" s="52">
        <v>0.1</v>
      </c>
    </row>
    <row r="7" spans="2:6" ht="62" x14ac:dyDescent="0.3">
      <c r="B7" s="480"/>
      <c r="C7" s="482" t="s">
        <v>17</v>
      </c>
      <c r="D7" s="50" t="s">
        <v>10</v>
      </c>
      <c r="E7" s="51" t="s">
        <v>65</v>
      </c>
      <c r="F7" s="52">
        <v>0.25</v>
      </c>
    </row>
    <row r="8" spans="2:6" ht="31" x14ac:dyDescent="0.3">
      <c r="B8" s="480"/>
      <c r="C8" s="482"/>
      <c r="D8" s="50" t="s">
        <v>9</v>
      </c>
      <c r="E8" s="51" t="s">
        <v>66</v>
      </c>
      <c r="F8" s="52">
        <v>0.15</v>
      </c>
    </row>
    <row r="9" spans="2:6" ht="46.5" x14ac:dyDescent="0.3">
      <c r="B9" s="480" t="s">
        <v>136</v>
      </c>
      <c r="C9" s="482" t="s">
        <v>18</v>
      </c>
      <c r="D9" s="50" t="s">
        <v>19</v>
      </c>
      <c r="E9" s="51" t="s">
        <v>67</v>
      </c>
      <c r="F9" s="53" t="s">
        <v>68</v>
      </c>
    </row>
    <row r="10" spans="2:6" ht="46.5" x14ac:dyDescent="0.3">
      <c r="B10" s="480"/>
      <c r="C10" s="482"/>
      <c r="D10" s="50" t="s">
        <v>20</v>
      </c>
      <c r="E10" s="51" t="s">
        <v>69</v>
      </c>
      <c r="F10" s="53" t="s">
        <v>68</v>
      </c>
    </row>
    <row r="11" spans="2:6" ht="46.5" x14ac:dyDescent="0.3">
      <c r="B11" s="480"/>
      <c r="C11" s="482" t="s">
        <v>21</v>
      </c>
      <c r="D11" s="50" t="s">
        <v>22</v>
      </c>
      <c r="E11" s="51" t="s">
        <v>70</v>
      </c>
      <c r="F11" s="53" t="s">
        <v>68</v>
      </c>
    </row>
    <row r="12" spans="2:6" ht="46.5" x14ac:dyDescent="0.3">
      <c r="B12" s="480"/>
      <c r="C12" s="482"/>
      <c r="D12" s="50" t="s">
        <v>23</v>
      </c>
      <c r="E12" s="51" t="s">
        <v>71</v>
      </c>
      <c r="F12" s="53" t="s">
        <v>68</v>
      </c>
    </row>
    <row r="13" spans="2:6" ht="31" x14ac:dyDescent="0.3">
      <c r="B13" s="480"/>
      <c r="C13" s="482" t="s">
        <v>24</v>
      </c>
      <c r="D13" s="50" t="s">
        <v>110</v>
      </c>
      <c r="E13" s="51" t="s">
        <v>113</v>
      </c>
      <c r="F13" s="53" t="s">
        <v>68</v>
      </c>
    </row>
    <row r="14" spans="2:6" ht="16" thickBot="1" x14ac:dyDescent="0.35">
      <c r="B14" s="483"/>
      <c r="C14" s="484"/>
      <c r="D14" s="54" t="s">
        <v>111</v>
      </c>
      <c r="E14" s="55" t="s">
        <v>112</v>
      </c>
      <c r="F14" s="56" t="s">
        <v>68</v>
      </c>
    </row>
    <row r="15" spans="2:6" ht="49.5" customHeight="1" x14ac:dyDescent="0.3">
      <c r="B15" s="476" t="s">
        <v>133</v>
      </c>
      <c r="C15" s="476"/>
      <c r="D15" s="476"/>
      <c r="E15" s="476"/>
      <c r="F15" s="476"/>
    </row>
    <row r="16" spans="2:6" ht="27" customHeight="1" x14ac:dyDescent="0.3">
      <c r="B16" s="57"/>
    </row>
  </sheetData>
  <mergeCells count="10">
    <mergeCell ref="B1:F1"/>
    <mergeCell ref="B15:F15"/>
    <mergeCell ref="B3:D3"/>
    <mergeCell ref="B4:B8"/>
    <mergeCell ref="C4:C6"/>
    <mergeCell ref="C7:C8"/>
    <mergeCell ref="B9:B14"/>
    <mergeCell ref="C9:C10"/>
    <mergeCell ref="C11:C12"/>
    <mergeCell ref="C13:C14"/>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E19"/>
  <sheetViews>
    <sheetView workbookViewId="0">
      <selection activeCell="E3" sqref="E3"/>
    </sheetView>
  </sheetViews>
  <sheetFormatPr baseColWidth="10" defaultRowHeight="14.5" x14ac:dyDescent="0.35"/>
  <sheetData>
    <row r="2" spans="2:5" x14ac:dyDescent="0.35">
      <c r="B2" t="s">
        <v>31</v>
      </c>
      <c r="E2" t="s">
        <v>119</v>
      </c>
    </row>
    <row r="3" spans="2:5" x14ac:dyDescent="0.35">
      <c r="B3" t="s">
        <v>32</v>
      </c>
      <c r="E3" t="s">
        <v>118</v>
      </c>
    </row>
    <row r="4" spans="2:5" x14ac:dyDescent="0.35">
      <c r="B4" t="s">
        <v>123</v>
      </c>
      <c r="E4" t="s">
        <v>120</v>
      </c>
    </row>
    <row r="5" spans="2:5" x14ac:dyDescent="0.35">
      <c r="B5" t="s">
        <v>122</v>
      </c>
    </row>
    <row r="8" spans="2:5" x14ac:dyDescent="0.35">
      <c r="B8" t="s">
        <v>304</v>
      </c>
    </row>
    <row r="9" spans="2:5" x14ac:dyDescent="0.35">
      <c r="B9" t="s">
        <v>36</v>
      </c>
    </row>
    <row r="10" spans="2:5" x14ac:dyDescent="0.35">
      <c r="B10" t="s">
        <v>37</v>
      </c>
    </row>
    <row r="13" spans="2:5" x14ac:dyDescent="0.35">
      <c r="B13" t="s">
        <v>247</v>
      </c>
    </row>
    <row r="14" spans="2:5" x14ac:dyDescent="0.35">
      <c r="B14" t="s">
        <v>246</v>
      </c>
    </row>
    <row r="15" spans="2:5" x14ac:dyDescent="0.35">
      <c r="B15" t="s">
        <v>249</v>
      </c>
    </row>
    <row r="16" spans="2:5" x14ac:dyDescent="0.35">
      <c r="B16" t="s">
        <v>114</v>
      </c>
    </row>
    <row r="17" spans="2:2" x14ac:dyDescent="0.35">
      <c r="B17" t="s">
        <v>115</v>
      </c>
    </row>
    <row r="18" spans="2:2" x14ac:dyDescent="0.35">
      <c r="B18" t="s">
        <v>116</v>
      </c>
    </row>
    <row r="19" spans="2:2" x14ac:dyDescent="0.35">
      <c r="B19" t="s">
        <v>117</v>
      </c>
    </row>
  </sheetData>
  <sortState ref="B2:B5">
    <sortCondition ref="B2:B5"/>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A21"/>
  <sheetViews>
    <sheetView workbookViewId="0">
      <selection activeCell="A4" sqref="A4"/>
    </sheetView>
  </sheetViews>
  <sheetFormatPr baseColWidth="10" defaultColWidth="11.453125" defaultRowHeight="13" x14ac:dyDescent="0.3"/>
  <cols>
    <col min="1" max="1" width="32.81640625" style="4" customWidth="1"/>
    <col min="2" max="16384" width="11.453125" style="4"/>
  </cols>
  <sheetData>
    <row r="3" spans="1:1" x14ac:dyDescent="0.3">
      <c r="A3" s="5" t="s">
        <v>14</v>
      </c>
    </row>
    <row r="4" spans="1:1" x14ac:dyDescent="0.3">
      <c r="A4" s="5" t="s">
        <v>15</v>
      </c>
    </row>
    <row r="5" spans="1:1" x14ac:dyDescent="0.3">
      <c r="A5" s="5" t="s">
        <v>16</v>
      </c>
    </row>
    <row r="6" spans="1:1" x14ac:dyDescent="0.3">
      <c r="A6" s="5" t="s">
        <v>10</v>
      </c>
    </row>
    <row r="7" spans="1:1" x14ac:dyDescent="0.3">
      <c r="A7" s="5" t="s">
        <v>9</v>
      </c>
    </row>
    <row r="8" spans="1:1" x14ac:dyDescent="0.3">
      <c r="A8" s="5" t="s">
        <v>19</v>
      </c>
    </row>
    <row r="9" spans="1:1" x14ac:dyDescent="0.3">
      <c r="A9" s="5" t="s">
        <v>20</v>
      </c>
    </row>
    <row r="10" spans="1:1" x14ac:dyDescent="0.3">
      <c r="A10" s="5" t="s">
        <v>22</v>
      </c>
    </row>
    <row r="11" spans="1:1" x14ac:dyDescent="0.3">
      <c r="A11" s="5" t="s">
        <v>23</v>
      </c>
    </row>
    <row r="12" spans="1:1" x14ac:dyDescent="0.3">
      <c r="A12" s="5" t="s">
        <v>25</v>
      </c>
    </row>
    <row r="13" spans="1:1" x14ac:dyDescent="0.3">
      <c r="A13" s="5" t="s">
        <v>26</v>
      </c>
    </row>
    <row r="14" spans="1:1" x14ac:dyDescent="0.3">
      <c r="A14" s="5" t="s">
        <v>27</v>
      </c>
    </row>
    <row r="16" spans="1:1" x14ac:dyDescent="0.3">
      <c r="A16" s="5" t="s">
        <v>30</v>
      </c>
    </row>
    <row r="17" spans="1:1" x14ac:dyDescent="0.3">
      <c r="A17" s="5" t="s">
        <v>31</v>
      </c>
    </row>
    <row r="18" spans="1:1" x14ac:dyDescent="0.3">
      <c r="A18" s="5" t="s">
        <v>32</v>
      </c>
    </row>
    <row r="20" spans="1:1" x14ac:dyDescent="0.3">
      <c r="A20" s="5" t="s">
        <v>36</v>
      </c>
    </row>
    <row r="21" spans="1:1" x14ac:dyDescent="0.3">
      <c r="A21" s="5" t="s">
        <v>37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9</vt:i4>
      </vt:variant>
    </vt:vector>
  </HeadingPairs>
  <TitlesOfParts>
    <vt:vector size="9" baseType="lpstr">
      <vt:lpstr>Intructivo</vt:lpstr>
      <vt:lpstr>Matriz Calor Residual</vt:lpstr>
      <vt:lpstr>Riesgos Corrup</vt:lpstr>
      <vt:lpstr>Matriz Calor Inherente</vt:lpstr>
      <vt:lpstr>Tabla probabilidad</vt:lpstr>
      <vt:lpstr>Tabla Impacto</vt:lpstr>
      <vt:lpstr>Tabla Valoración controles</vt:lpstr>
      <vt:lpstr>Opciones Tratamiento</vt:lpstr>
      <vt:lpstr>Hoja1</vt:lpstr>
    </vt:vector>
  </TitlesOfParts>
  <Company>Hewlett-Packard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Myrian Cubillos Benavides</dc:creator>
  <cp:lastModifiedBy>SPAP</cp:lastModifiedBy>
  <cp:lastPrinted>2023-03-27T14:56:44Z</cp:lastPrinted>
  <dcterms:created xsi:type="dcterms:W3CDTF">2020-03-24T23:12:47Z</dcterms:created>
  <dcterms:modified xsi:type="dcterms:W3CDTF">2024-05-06T17:28:12Z</dcterms:modified>
</cp:coreProperties>
</file>