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ERU 2020\Plan de Acción semestre 2 2020\seguimiento Diciembre\"/>
    </mc:Choice>
  </mc:AlternateContent>
  <bookViews>
    <workbookView xWindow="0" yWindow="0" windowWidth="20490" windowHeight="5955"/>
  </bookViews>
  <sheets>
    <sheet name="Plan accion ERU" sheetId="1" r:id="rId1"/>
    <sheet name="Ponderables" sheetId="5" r:id="rId2"/>
    <sheet name="Instructivo" sheetId="3" r:id="rId3"/>
    <sheet name="VALORES" sheetId="2" r:id="rId4"/>
    <sheet name="Control" sheetId="4" state="hidden" r:id="rId5"/>
  </sheets>
  <externalReferences>
    <externalReference r:id="rId6"/>
  </externalReferences>
  <definedNames>
    <definedName name="_xlnm._FilterDatabase" localSheetId="0" hidden="1">'Plan accion ERU'!$A$5:$R$87</definedName>
    <definedName name="_xlnm.Print_Area" localSheetId="1">Ponderables!$A$1:$K$152</definedName>
    <definedName name="Meta">VALORES!$D$2:$D$3</definedName>
    <definedName name="Meta1" localSheetId="1">[1]VALORES!$D$2:$D$5</definedName>
    <definedName name="Meta1">VALORES!$D$2:$D$5</definedName>
    <definedName name="Meta2" localSheetId="1">[1]VALORES!$F$2:$F$20</definedName>
    <definedName name="Meta2">VALORES!$F$2:$F$17</definedName>
    <definedName name="Objetivo" localSheetId="1">[1]VALORES!$H$2:$H$5</definedName>
    <definedName name="Objetivo">VALORES!$H$2:$H$5</definedName>
    <definedName name="Proceso">VALORES!$L$2:$L$21</definedName>
    <definedName name="Proy" localSheetId="1">[1]VALORES!$B$2:$B$37</definedName>
    <definedName name="Proy">VALORES!$B$2:$B$34</definedName>
    <definedName name="Proyecto">VALORES!$B$2:$B$9</definedName>
    <definedName name="Responsable">VALORES!$N$2:$N$12</definedName>
    <definedName name="Unidad">VALORES!$F$2:$F$4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8" i="1" l="1"/>
  <c r="M88" i="1" s="1"/>
  <c r="L67" i="1" l="1"/>
  <c r="L66" i="1"/>
  <c r="L65" i="1"/>
  <c r="L13" i="1" l="1"/>
  <c r="L47" i="1" l="1"/>
  <c r="G140" i="5" l="1"/>
  <c r="H140" i="5"/>
  <c r="I140" i="5"/>
  <c r="J140" i="5"/>
  <c r="E152" i="5"/>
  <c r="F152" i="5"/>
  <c r="G152" i="5"/>
  <c r="H152" i="5"/>
  <c r="I152" i="5"/>
  <c r="J152" i="5"/>
  <c r="E82" i="5"/>
  <c r="J82" i="5"/>
  <c r="G129" i="5" l="1"/>
  <c r="H129" i="5"/>
  <c r="I129" i="5"/>
  <c r="H82" i="5"/>
  <c r="I82" i="5"/>
  <c r="H144" i="5" l="1"/>
  <c r="D144" i="5"/>
  <c r="C146" i="5"/>
  <c r="C144" i="5"/>
  <c r="D152" i="5"/>
  <c r="G82" i="5"/>
  <c r="F82" i="5"/>
  <c r="D82" i="5"/>
  <c r="I144" i="5" l="1"/>
  <c r="F139" i="5"/>
  <c r="F138" i="5"/>
  <c r="F140" i="5" s="1"/>
  <c r="E139" i="5"/>
  <c r="E138" i="5"/>
  <c r="D140" i="5"/>
  <c r="H132" i="5"/>
  <c r="D132" i="5"/>
  <c r="C134" i="5"/>
  <c r="C132" i="5"/>
  <c r="F124" i="5"/>
  <c r="F123" i="5"/>
  <c r="F129" i="5" s="1"/>
  <c r="E124" i="5"/>
  <c r="H119" i="5"/>
  <c r="D119" i="5"/>
  <c r="C121" i="5"/>
  <c r="C119" i="5"/>
  <c r="D129" i="5"/>
  <c r="H102" i="5"/>
  <c r="D102" i="5"/>
  <c r="C104" i="5"/>
  <c r="C102" i="5"/>
  <c r="J116" i="5"/>
  <c r="I116" i="5"/>
  <c r="H116" i="5"/>
  <c r="G116" i="5"/>
  <c r="F116" i="5"/>
  <c r="E116" i="5"/>
  <c r="D116" i="5"/>
  <c r="G104" i="5"/>
  <c r="G87" i="5"/>
  <c r="H85" i="5"/>
  <c r="D85" i="5"/>
  <c r="C87" i="5"/>
  <c r="C85" i="5"/>
  <c r="J99" i="5"/>
  <c r="I99" i="5"/>
  <c r="H99" i="5"/>
  <c r="G99" i="5"/>
  <c r="F99" i="5"/>
  <c r="E99" i="5"/>
  <c r="D99" i="5"/>
  <c r="J129" i="5"/>
  <c r="E123" i="5"/>
  <c r="D74" i="5"/>
  <c r="C76" i="5"/>
  <c r="C74" i="5"/>
  <c r="D62" i="5"/>
  <c r="C64" i="5"/>
  <c r="C62" i="5"/>
  <c r="J71" i="5"/>
  <c r="I71" i="5"/>
  <c r="H71" i="5"/>
  <c r="G71" i="5"/>
  <c r="F71" i="5"/>
  <c r="D71" i="5"/>
  <c r="E66" i="5"/>
  <c r="E71" i="5" s="1"/>
  <c r="D50" i="5"/>
  <c r="C52" i="5"/>
  <c r="C50" i="5"/>
  <c r="J59" i="5"/>
  <c r="I59" i="5"/>
  <c r="H59" i="5"/>
  <c r="G59" i="5"/>
  <c r="F59" i="5"/>
  <c r="D59" i="5"/>
  <c r="E54" i="5"/>
  <c r="E59" i="5" s="1"/>
  <c r="E42" i="5"/>
  <c r="E47" i="5" s="1"/>
  <c r="D38" i="5"/>
  <c r="C40" i="5"/>
  <c r="C38" i="5"/>
  <c r="J47" i="5"/>
  <c r="I47" i="5"/>
  <c r="H47" i="5"/>
  <c r="G47" i="5"/>
  <c r="F47" i="5"/>
  <c r="D47" i="5"/>
  <c r="D22" i="5"/>
  <c r="C24" i="5"/>
  <c r="C22" i="5"/>
  <c r="J35" i="5"/>
  <c r="I35" i="5"/>
  <c r="H35" i="5"/>
  <c r="G35" i="5"/>
  <c r="F35" i="5"/>
  <c r="E35" i="5"/>
  <c r="D35" i="5"/>
  <c r="G19" i="5"/>
  <c r="H19" i="5"/>
  <c r="I19" i="5"/>
  <c r="J19" i="5"/>
  <c r="F19" i="5"/>
  <c r="E19" i="5"/>
  <c r="D19" i="5"/>
  <c r="D5" i="5"/>
  <c r="C7" i="5"/>
  <c r="C5" i="5"/>
  <c r="E140" i="5" l="1"/>
  <c r="I132" i="5" s="1"/>
  <c r="L12" i="1" s="1"/>
  <c r="E129" i="5"/>
  <c r="I119" i="5" s="1"/>
  <c r="I50" i="5"/>
  <c r="L9" i="1" s="1"/>
  <c r="I102" i="5"/>
  <c r="I85" i="5"/>
  <c r="I5" i="5"/>
  <c r="L6" i="1" s="1"/>
  <c r="I62" i="5"/>
  <c r="L10" i="1" s="1"/>
  <c r="I74" i="5"/>
  <c r="L11" i="1" s="1"/>
  <c r="I38" i="5"/>
  <c r="L8" i="1" s="1"/>
  <c r="I22" i="5"/>
  <c r="L7" i="1" s="1"/>
</calcChain>
</file>

<file path=xl/comments1.xml><?xml version="1.0" encoding="utf-8"?>
<comments xmlns="http://schemas.openxmlformats.org/spreadsheetml/2006/main">
  <authors>
    <author>TRABAJO</author>
    <author>Microsoft Office User</author>
  </authors>
  <commentList>
    <comment ref="I15" authorId="0" shapeId="0">
      <text>
        <r>
          <rPr>
            <b/>
            <sz val="9"/>
            <color indexed="81"/>
            <rFont val="Tahoma"/>
            <family val="2"/>
          </rPr>
          <t>perfiles preliminares (escala proyecto urbano-regional y urbano)</t>
        </r>
      </text>
    </comment>
    <comment ref="I43" authorId="1" shapeId="0">
      <text>
        <r>
          <rPr>
            <b/>
            <sz val="10"/>
            <color rgb="FF000000"/>
            <rFont val="Tahoma"/>
            <family val="2"/>
          </rPr>
          <t xml:space="preserve">área:
</t>
        </r>
        <r>
          <rPr>
            <sz val="10"/>
            <color rgb="FF000000"/>
            <rFont val="Tahoma"/>
            <family val="2"/>
          </rPr>
          <t xml:space="preserve">Reporte mensual del avance de la ejecución del contrato
</t>
        </r>
      </text>
    </comment>
  </commentList>
</comments>
</file>

<file path=xl/sharedStrings.xml><?xml version="1.0" encoding="utf-8"?>
<sst xmlns="http://schemas.openxmlformats.org/spreadsheetml/2006/main" count="1353" uniqueCount="629">
  <si>
    <t>Actividades</t>
  </si>
  <si>
    <t>PROGRAMACIÓN</t>
  </si>
  <si>
    <t>SEGUIMIENTO</t>
  </si>
  <si>
    <t>% avance</t>
  </si>
  <si>
    <t>Descripción del avance</t>
  </si>
  <si>
    <t>Direccionamiento Estratégico</t>
  </si>
  <si>
    <t>Gestión de Grupos de Interés</t>
  </si>
  <si>
    <t>Planeación y Estructuración de Proyectos</t>
  </si>
  <si>
    <t>Formulación de Instrumentos</t>
  </si>
  <si>
    <t>Gestión Predial y Social</t>
  </si>
  <si>
    <t>Desarrollo de Proyectos</t>
  </si>
  <si>
    <t>Comercialización</t>
  </si>
  <si>
    <t>Dirección, Seguimiento y Control de Proyectos</t>
  </si>
  <si>
    <t>Gestión Jurídica y Contractual</t>
  </si>
  <si>
    <t>Gestión Financiera</t>
  </si>
  <si>
    <t>Gestión de Talento Humano</t>
  </si>
  <si>
    <t>Gestión Ambiental</t>
  </si>
  <si>
    <t>Gestión de Servicios Logísticos</t>
  </si>
  <si>
    <t>Gestión Documental</t>
  </si>
  <si>
    <t>Gestión de TIC</t>
  </si>
  <si>
    <t>Atención al Ciudadano</t>
  </si>
  <si>
    <t>Evaluación y Seguimiento</t>
  </si>
  <si>
    <t>Aprobó:</t>
  </si>
  <si>
    <t>Estrategia Talento Humano</t>
  </si>
  <si>
    <t>San Victorino</t>
  </si>
  <si>
    <t>El Edén</t>
  </si>
  <si>
    <t>Idiprón Usme</t>
  </si>
  <si>
    <t>Estrategia</t>
  </si>
  <si>
    <t>Meta proyecto de Inversión</t>
  </si>
  <si>
    <t>Venta de Predios</t>
  </si>
  <si>
    <t>Cinemateca</t>
  </si>
  <si>
    <t>Sistema Integrado de Gestión</t>
  </si>
  <si>
    <t xml:space="preserve">Banco de Proyectos </t>
  </si>
  <si>
    <t>Vivienda-OPVs</t>
  </si>
  <si>
    <t>Vivienda-Idipron Usme 2</t>
  </si>
  <si>
    <t>Vivienda-Usme 1 (PAS 152 - Convenio 720)</t>
  </si>
  <si>
    <t>Vivienda-Colmena (PAS 152 - Convenio 720)</t>
  </si>
  <si>
    <t>Proyecto Alameda Entreparques</t>
  </si>
  <si>
    <t>Proyecto CAD</t>
  </si>
  <si>
    <t>Proyecto Voto Nacional</t>
  </si>
  <si>
    <t>Proyecto San Bernardo</t>
  </si>
  <si>
    <t>Proyecto UG1 Tres Quebradas</t>
  </si>
  <si>
    <t>Proyecto San Juan de Dios</t>
  </si>
  <si>
    <t xml:space="preserve">Venta de Predios </t>
  </si>
  <si>
    <t xml:space="preserve">Brisas del Tintal </t>
  </si>
  <si>
    <t>Proyecto Voto Nacional-SENA</t>
  </si>
  <si>
    <t>Proyecto Voto Nacional-Distrito Creativo</t>
  </si>
  <si>
    <t xml:space="preserve">Proyecto Estación Central </t>
  </si>
  <si>
    <t>Proyecto UG2 Tres Quebradas</t>
  </si>
  <si>
    <t>Proyecto Voto Nacional-Mártires</t>
  </si>
  <si>
    <t>Vivienda Eduardo Umaña y Restrepo</t>
  </si>
  <si>
    <t>Objetivo Estratégico del Plan Estratégico</t>
  </si>
  <si>
    <t>Versión:</t>
  </si>
  <si>
    <t>Predio El Pulpo</t>
  </si>
  <si>
    <t>Proceso</t>
  </si>
  <si>
    <t>Proyecto Ciudad Río</t>
  </si>
  <si>
    <t>Fortalecer la estructura administrativa, técnica, institucional y operativa de la empresa</t>
  </si>
  <si>
    <t>Trimestre X</t>
  </si>
  <si>
    <t>Vivienda-Usme 3 (PAS 152 - Convenio 720)</t>
  </si>
  <si>
    <t>Gestión Jurídica</t>
  </si>
  <si>
    <t>Defensa Judicial</t>
  </si>
  <si>
    <t>Gestión Contractual</t>
  </si>
  <si>
    <t>X</t>
  </si>
  <si>
    <t>XXXXXX
XXXX XX de 20XX</t>
  </si>
  <si>
    <t>Estrategia:</t>
  </si>
  <si>
    <t>Actividades:</t>
  </si>
  <si>
    <t>Meta proyecto de Inversión:</t>
  </si>
  <si>
    <t>Objetivo Estratégico del Plan Estratégico:</t>
  </si>
  <si>
    <t>Proceso:</t>
  </si>
  <si>
    <t>Responsable:</t>
  </si>
  <si>
    <t>Indicador/Producto:</t>
  </si>
  <si>
    <t xml:space="preserve">A continuación se describen cada uno de los campos del formato, para su correcto diligenciamiento: </t>
  </si>
  <si>
    <t>Responsable
(Cargo)</t>
  </si>
  <si>
    <t>PLAN DE ACCIÓN 20XX</t>
  </si>
  <si>
    <t>Indicador / Producto</t>
  </si>
  <si>
    <t>Página:1 de 1</t>
  </si>
  <si>
    <t>CONTROL DE CAMBIOS</t>
  </si>
  <si>
    <t>Versión</t>
  </si>
  <si>
    <t>Fecha</t>
  </si>
  <si>
    <t>Descripción y/o justificación de la modificación</t>
  </si>
  <si>
    <t>Documento Original.</t>
  </si>
  <si>
    <t>ELABORADO POR</t>
  </si>
  <si>
    <t>ESTANDARIZADO PARA EL SIG POR</t>
  </si>
  <si>
    <t>REVISADO Y APROBADO POR</t>
  </si>
  <si>
    <t>Código: FT-02</t>
  </si>
  <si>
    <t>Fecha: 27/03/2019</t>
  </si>
  <si>
    <t>Versión 2</t>
  </si>
  <si>
    <t xml:space="preserve"> 27/03/2019</t>
  </si>
  <si>
    <t>En esta sección se deben describir las acciones que se llevarán a cabo para desarrollar la estrategia propuesta en el campo anterior.</t>
  </si>
  <si>
    <t>En esta sección se debe seleccionar la meta Plan de Desarrollo que se cumplirá con el desarrollo y ejecución de las actividades y estrategias propuestas. En caso de no tener una asociación directa a dichas metas, se debe seleccionar la opción "No aplica."</t>
  </si>
  <si>
    <t>En esta sección se debe seleccionar, cuando corresponda, la meta Proyecto de Inversión que se cumplirá con el desarrollo y ejecución de las actividades y estrategias propuestas. En caso de no tener una asociación directa a dichas metas, se debe seleccionar la opción "No aplica."</t>
  </si>
  <si>
    <t>En esta sección se debe seleccionar el objetivo estratégico del Plan Estratégico vigente que se cumplirá con el desarrollo y ejecución de las actividades y estrategias propuestas.</t>
  </si>
  <si>
    <t>En esta sección se debe seleccionar el proceso del mapa de procesos vigente, al cual se asocia las actividades propuestas.</t>
  </si>
  <si>
    <t>En esta sección se debe relacionar el indicador o producto, con el cual se medirá el avance y finalización de las actividades propuestas.</t>
  </si>
  <si>
    <t>En esa sección de debe escribir la fecha en la cual se espera finalizar la actividad propuesta. El formato a utilizar es dd/mm/aaaa.</t>
  </si>
  <si>
    <t>En esta sección se debe relacionar el trimestre (I, II, III o IV) sobre el cual se está reportando el seguimiento.</t>
  </si>
  <si>
    <r>
      <t xml:space="preserve">Esperanza Peña Quintero
</t>
    </r>
    <r>
      <rPr>
        <sz val="10"/>
        <color indexed="8"/>
        <rFont val="Arial"/>
        <family val="2"/>
      </rPr>
      <t>Contratista Subgerencia de Planeación y Administración de Proyectos</t>
    </r>
  </si>
  <si>
    <r>
      <t xml:space="preserve">Diana Gamarly Mosquera Ordoñez 
</t>
    </r>
    <r>
      <rPr>
        <sz val="9"/>
        <color theme="1"/>
        <rFont val="Arial"/>
        <family val="2"/>
      </rPr>
      <t>Contratista Subgerencia de Planeación y Administración de Proyectos</t>
    </r>
  </si>
  <si>
    <r>
      <t xml:space="preserve">Omar David Noguera Hernández
</t>
    </r>
    <r>
      <rPr>
        <sz val="9"/>
        <color theme="1"/>
        <rFont val="Arial"/>
        <family val="2"/>
      </rPr>
      <t>Contratista Subgerencia de Planeación y Administración de Proyectos</t>
    </r>
  </si>
  <si>
    <r>
      <t xml:space="preserve">Edgar René Muñoz Díaz
</t>
    </r>
    <r>
      <rPr>
        <sz val="9"/>
        <color theme="1"/>
        <rFont val="Arial"/>
        <family val="2"/>
      </rPr>
      <t>Subgerente Planeación y Administración de Proyectos</t>
    </r>
  </si>
  <si>
    <r>
      <t xml:space="preserve">Claudia María Corrales Rodríguez
</t>
    </r>
    <r>
      <rPr>
        <sz val="10"/>
        <color indexed="8"/>
        <rFont val="Arial"/>
        <family val="2"/>
      </rPr>
      <t>Gestor Senior Subgerencia de Planeación y Administración de Proyectos</t>
    </r>
  </si>
  <si>
    <t>Ajuste del formato para unificar el seguimiento de la planeación estratégica en un único instrumento, articularlo con el equema por procesos, objetivos estratégicos del Plan estratégico y los proyectos misionales de la Empresa.</t>
  </si>
  <si>
    <r>
      <t xml:space="preserve">En esa sección se deben registrar de manera acumulada, los avances y logros obtenidos durante el periodo a reportar, a manera de informe ejecutivo de gestión. Es importante considerar que la gestión reportada debe dar cuenta del impacto en la sociedad, el medio ambiente y la economía, especialmente las consecuencias negativas significativas y las acciones tomadas para prevenir la repetición de los impactos negativos involuntarios e imprevistos.
</t>
    </r>
    <r>
      <rPr>
        <b/>
        <sz val="12"/>
        <rFont val="Calibri"/>
        <family val="2"/>
        <scheme val="minor"/>
      </rPr>
      <t>NOTA:</t>
    </r>
    <r>
      <rPr>
        <sz val="12"/>
        <rFont val="Calibri"/>
        <family val="2"/>
        <scheme val="minor"/>
      </rPr>
      <t xml:space="preserve"> Para las actividades que aportan a las metas Plan de Desarrollo, en el campo “Descripción del avance” se debe señalar el porcentaje de avance para dicha meta cuando se realice el seguimiento.</t>
    </r>
  </si>
  <si>
    <t xml:space="preserve">En esta sección se debe reportar el avance cuantitativo del campo "Indicador/Producto", en términos de porcentaje, número, otros. En caso de tratarse de un producto que se logra a través de varias actividades, el avance cuantitativo se reportará según la ponderación de las mismas definida por el área responsable. </t>
  </si>
  <si>
    <t>Objetivo Específico del Plan Estratégico</t>
  </si>
  <si>
    <t>Meta PDD</t>
  </si>
  <si>
    <t>Fecha de Cumplimiento</t>
  </si>
  <si>
    <t>Proyecto/Programa/Tema Institucional</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</si>
  <si>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</si>
  <si>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2. 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</si>
  <si>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3. Gestionar suelo mediante los diferentes instrumentos y mecanismos de planificación urbana para la ejecución de proyectos de desarrollo y renovación urbana, así como mejorar áreas centrales o consolidadas que permitan reducir problemas urbanos.</t>
  </si>
  <si>
    <t xml:space="preserve">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</si>
  <si>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5. Construir una estructura de gobierno corporativo que involucre un modelo integrado de planeación y gestión orientado a procesos de gobierno abierto, generación de valor público, transparencia y bienestar, a través de una gestión pública efectiva.</t>
  </si>
  <si>
    <t xml:space="preserve">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</si>
  <si>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1. Adelantar la prospectiva territorial de la ciudad y de la región para identificar y priorizar las áreas de intervención, definiendo criterios estratégicos sobre las inversiones en suelo a emprender por la empresa. </t>
  </si>
  <si>
    <t>1. Estructurar negocios y proyectos equilibrados financieramente que generen un beneficio para la región y contribuyan a la sostenibilidad de la empresa.</t>
  </si>
  <si>
    <t>1. Diseñar e implementar un sistema de información para la óptima gestión del inventario de predios de la empresa.</t>
  </si>
  <si>
    <t>2. Identificar y seleccionar las zonas requeridas para formular proyectos de desarrollo y renovación urbana.</t>
  </si>
  <si>
    <t>2. Elaborar el diagnóstico detallado y la estructuración del proceso de formulación y/o gestión de los proyectos de desarrollo y renovación urbana.</t>
  </si>
  <si>
    <t>2. Formular y gestionar proyectos integrales de desarrollo y renovación urbana buscando, a través de la implementación de planes de participación ciudadana, promover la permanencia y la calidad de vida de los pobladores y moradores originales, así como de los nuevos.</t>
  </si>
  <si>
    <t>3. Gestionar los actos administrativos de los anuncios de proyecto, así como la expedición de las declaratorias de motivos de utilidad pública e interés social y condiciones de urgencia de los proyectos de desarrollo y renovación urbana que adelante la empresa.</t>
  </si>
  <si>
    <t>3.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</si>
  <si>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</si>
  <si>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4. Diseñar e implementar estrategias para el posicionamiento de la empresa y para la comercialización de activos inmobiliarios, proyectos y el portafolio de servicios.</t>
  </si>
  <si>
    <t>4. Realizar la gestión institucional e interinstitucional para el desarrollo, ejecución y entrega de proyectos inmobiliarios.</t>
  </si>
  <si>
    <t>4. Gestionar la movilización o transferencia de predios en función de la misionalidad y propósitos de la empresa.</t>
  </si>
  <si>
    <t>4. Optimizar la gestión fiduciaria para facilitar la gestión y desarrollo de proyectos.</t>
  </si>
  <si>
    <t xml:space="preserve">4. Promover a través de una unidad gestora la restitución de la institucionalidad necesaria y el modelo de estructura administrativa que deberá aplicarse en el Complejo Hospitalario San Juan de Dios. </t>
  </si>
  <si>
    <t xml:space="preserve">5. Evaluar, diseñar e implementar la estructura de gobernanza de la empresa que fortalezca la gestión pública y el desempeño institucional. </t>
  </si>
  <si>
    <t>5. Desarrollar planes y estrategias de fortalecimiento del talento humano.</t>
  </si>
  <si>
    <t>5. Realizar el diagnóstico, diseño, implementación y puesta en marcha de un sistema de información integral que optimice los diferentes procesos que ejecuta  la empresa.</t>
  </si>
  <si>
    <t>5. Consolidar un recurso humano con capacidad de responder a los retos técnicos, operativos, jurídicos, administrativos y de reorganización, con el fin de fortalecer la gestión de la empresa.</t>
  </si>
  <si>
    <t>5. Desarrollar e implementar la totalidad de las dimensiones operativas del MIPG al interior de la empresa.</t>
  </si>
  <si>
    <t>5.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</si>
  <si>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6. Promover escenarios para la inclusión de las comunidades y sus organizaciones en las diferentes etapas de estructuración de los proyectos priorizados por la empresa.</t>
  </si>
  <si>
    <t>6. Facilitar la divulgación y apropiación de los proyectos, mediante el diseño e implementación de planes de comunicación en el territorio, que se articulen con el proceso de estructuración de proyectos de la empresa.</t>
  </si>
  <si>
    <t>6. Fomentar la participación social en los procesos de gestión del suelo en cumplimiento de los lineamientos de participación y protección a moradores.</t>
  </si>
  <si>
    <t>En esta sección se debe determinar el proyecto, programa o  tema institucional para el cual se definirán las estrategias y actividades.</t>
  </si>
  <si>
    <t>Objetivo Específico del Plan Estratégico:</t>
  </si>
  <si>
    <t>En esta sección se debe seleccionar el objetivo especifico del Plan Estratégico vigente que se cumplirá con el desarrollo y ejecución de las actividades y estrategias propuestas.</t>
  </si>
  <si>
    <t>Meta PDD:</t>
  </si>
  <si>
    <t>Fecha de cumplimiento:</t>
  </si>
  <si>
    <t>1. Fortalecer la gestión institucional y el modelo de gestión de la ERU</t>
  </si>
  <si>
    <t>1. Ejecutar el 100% del plan de trabajo de gobernanza corporativa, según resultados del documento de evaluación - diagnóstico</t>
  </si>
  <si>
    <t>1.  Ejecutar el 100%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</si>
  <si>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1. Implementar 2 sistemas de información según identificación de requerimientos,para un sistema de información Integral y un Sistema SGDA</t>
  </si>
  <si>
    <t>1. Actualización del 100% de la Infraestructura tecnológica de la empresa</t>
  </si>
  <si>
    <t>1. Fortalecer 100 % la capacidad misional y de apoyo de la empresa a través de un recurso humano apto</t>
  </si>
  <si>
    <t>1. Ejecutar el 100% del Plan de acción anual para la implementación de sistemas de gestión y de desempeño institucional en el marco del Modelo Integrado de Planeación y Gestión - MIPG y otros instrumentos de certificación de calidad.</t>
  </si>
  <si>
    <t>1. Ejecutar el 100% de la estrategia de comunicaciones interna y externa de la empresa</t>
  </si>
  <si>
    <t>2. Realizar la gestión administrativa, las obras y la comercialización de los predios y proyectos de la ERU</t>
  </si>
  <si>
    <t>3. Gestionar  (5) proyectos integrales  de desarrollo, revitalización o renovación buscando promover la permanencia y calidad de vida de los pobladores  y moradores originales así como los nuevos.</t>
  </si>
  <si>
    <t>4. Gestionar suelo de 2,8 Hectáreas  de desarrollo, revitalización o renovación Urbana</t>
  </si>
  <si>
    <t xml:space="preserve">5. Gestionar el modelo jurídico administrativo del Complejo Hospitalario San Juan de Dios y avanzar en la ejecución de las actividades de las  fases 0 y 1, en cumplimiento del Plan Especial de Manejo y Protección y los fallos No. 00319-2007 y 00043-2009 </t>
  </si>
  <si>
    <t>2. Mantener el 100 % de los predios administrados (vigilancia impuestos mantenimiento servicios públicos)</t>
  </si>
  <si>
    <t>2. Comercializar el 100% de predios disponibles para la movilización y proyectos desarrollados</t>
  </si>
  <si>
    <t>2. Ejecutar el 100% del plan de acción para realizar y optimizar la gestión fiduciaria asociada a la gestión y desarrollo de proyectos ERU</t>
  </si>
  <si>
    <t>2.  Desarrollar el 100 % de obras de urbanismo y construcción (diseños, trámites ambientales, licencias de construcción, entregas a las E.S.P. y demás entidades distritales), así como las obras de mantenimiento (cerramiento y conservación) de los predios y proyectos de la ERU.</t>
  </si>
  <si>
    <t>2. Realizar el 100% de las acciones de seguimiento y coordinación institucional e Interinstitucional previstos en los cronogramas de los proyectos en desarrollo y priorizados por la empresa</t>
  </si>
  <si>
    <t>2. Entregar el 100% de las viviendas de interés social y/o prioritario generadas en el marco de los proyectos que ejecuta la empresa</t>
  </si>
  <si>
    <t>3. Identificación y análisis de 23 áreas de oportunidad para la ejecución de proyectos de desarrollo, revitalización y/o renovación urbana</t>
  </si>
  <si>
    <t>3. Elaborar 5 perfiles preliminares para la ejecución de proyectos de desarrollo, revitalización y/o renovación urbana en las áreas identificados con potencial para el desarrollo de proyectos</t>
  </si>
  <si>
    <t>3. Realizar la gestión de 5 instrumentos/proyectos de desarrollo, revitalización y/o renovación urbana, buscando promover la permanencia y calidad de vida de los pobladores y moradores originales, así como los nuevos.</t>
  </si>
  <si>
    <t>4. Gestionar la expedición del 100%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</si>
  <si>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4. Realizar el 100% de los estudios previos de gestión de suelo, que incluye identificación de titulares de bienes inmuebles, censo poblacional y diagnóstico socio económico,evaluación y formulación del Plan de Gestión Social, así como el desarrollo de los procesos de saneamiento técnico y predial y los estudios para vinculación de propietarios</t>
  </si>
  <si>
    <t>4. 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</si>
  <si>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5. Formular una (1) modificación del Plan Especial de Manejo y Protección - PEMP del Complejo Hospitalario San Juan de Dios y radicar solicitud ante autoridad competente</t>
  </si>
  <si>
    <t>5. Realizar el 100% de los estudios y diseños que se prioricen para conservar, recuperar, transformar o actualizar las zonas o edificaciones del complejo.</t>
  </si>
  <si>
    <t>5.. Realizar el 100% de las obras que se prioricen para conservar, recuperar, transformar o actualizar las zonas o edificaciones del complejo</t>
  </si>
  <si>
    <t>5.  Estructurar un (1) modelo administrativo del CHSJD según lo establecido en el PEMP.</t>
  </si>
  <si>
    <t>Borde Río</t>
  </si>
  <si>
    <t>Borde sur Polígono II</t>
  </si>
  <si>
    <t>Borde Sur POZ USME</t>
  </si>
  <si>
    <t>Capítulo Centro</t>
  </si>
  <si>
    <t>Corredores Regiotram</t>
  </si>
  <si>
    <t>Reencuentro</t>
  </si>
  <si>
    <t>En esta sección se debe incluir la estrategia orientada a alcanzar un resultado u objetivo concreto y específico.</t>
  </si>
  <si>
    <t>En esta sección se debe escribir el cargo o cargos de los responsables de ejecutar las actividades. Este responsable responsable corresponde al dueño del proceso.</t>
  </si>
  <si>
    <t>No Aplica</t>
  </si>
  <si>
    <t xml:space="preserve">Estructurar el proceso de selección del contratista que ejecute los diseños y/o las obras de primeros auxilios del edificio La Flauta, perteneciente al proyecto BDC </t>
  </si>
  <si>
    <t>Estructurar el proceso de selección para contratar la elaboración de Estudios y Diseños para el proyecto BDC Bronx Distrito Creativo.</t>
  </si>
  <si>
    <t>Realizar la supervisión de la ejecución del contrato integral de diseño y construcción del edificio "Formación para el Trabajo", y su interventoría.</t>
  </si>
  <si>
    <t>Supervisión de la ejecución del contrato de desarrrollo del proyecto San Bernardo para las UG 1, 2, 3 y 4 y el AMD 2.</t>
  </si>
  <si>
    <t>Seguimiento a la ejecución/Informes mensuales de supervisión</t>
  </si>
  <si>
    <t>Avance en obras civiles priorizadas: primeros auxilios a cubiertas  de pabellones del CHSJD.</t>
  </si>
  <si>
    <t>Contrato suscrito para intervención La Flauta.</t>
  </si>
  <si>
    <t>Apertura del proceso para la selección del contratista y Contrato de Estudios y Diseños.</t>
  </si>
  <si>
    <t>Subgerencia de Desarrollo de Proyectos</t>
  </si>
  <si>
    <t>Gestión para la construcción del Proyecto Bronx Distrito Creativo</t>
  </si>
  <si>
    <t>Ejecución del contrato de desarrrollo del proyecto San Bernardo para las UG 1, 2, 3 y 4 y el AMD 2.</t>
  </si>
  <si>
    <t>Recibo y aprobación del componente de Diseños del Proyecto Alcaldía de Mártires, incluyendo las aprobaciones por parte de las empresas de serviciso públicos.</t>
  </si>
  <si>
    <t>Productos finales y aprobaciones recibidas por parte de la Supervisión</t>
  </si>
  <si>
    <t>Gestión para la construcción del Proyecto "Formación para el Trabajo"</t>
  </si>
  <si>
    <t xml:space="preserve">Gestión que conlleven a completar tosos los insumos técnicos para la construcción del Proyecto Sede Alcaldía de Los Mártires </t>
  </si>
  <si>
    <t>NOMBRE DEL PROYECTO MISIONAL</t>
  </si>
  <si>
    <t>RESPONSABLE</t>
  </si>
  <si>
    <t>FECHA FIN</t>
  </si>
  <si>
    <t>ACTIVIDAD</t>
  </si>
  <si>
    <t>ACTIVIDADES</t>
  </si>
  <si>
    <t>Total ponderaciòn</t>
  </si>
  <si>
    <t xml:space="preserve">   PLAN INSTITUCIONAL DE GESTION AMBIENTAL PIGA </t>
  </si>
  <si>
    <t xml:space="preserve">      Estudio De Mercado </t>
  </si>
  <si>
    <t xml:space="preserve">      Estudios Previos </t>
  </si>
  <si>
    <t xml:space="preserve">      Fecha Proyectada De Apertura Del Proceso </t>
  </si>
  <si>
    <t xml:space="preserve">      Adjudicación </t>
  </si>
  <si>
    <t xml:space="preserve">      Proyección Inicio Del Contrato </t>
  </si>
  <si>
    <t xml:space="preserve">      Plazo De Ejecución </t>
  </si>
  <si>
    <t>FECHAINICIO</t>
  </si>
  <si>
    <t>AVANCE GENERAL</t>
  </si>
  <si>
    <t>INDICADOR / PRODUCTO</t>
  </si>
  <si>
    <t>Julio</t>
  </si>
  <si>
    <t>Agosto</t>
  </si>
  <si>
    <t>Septiembre</t>
  </si>
  <si>
    <t>Octubre</t>
  </si>
  <si>
    <t>Noviembre</t>
  </si>
  <si>
    <t>Diciembre</t>
  </si>
  <si>
    <t>Recibo de insumos necesarios - PP- Convenio, componentes técnicos marco.</t>
  </si>
  <si>
    <t>Socialización con Gerencia del Proyecto - Área usuaria</t>
  </si>
  <si>
    <t xml:space="preserve">Radicación de Proceso para contratación </t>
  </si>
  <si>
    <t>Proceso de selección - Recibo de ofertas- Evaluación y Selección</t>
  </si>
  <si>
    <t>Suscripción del contrato</t>
  </si>
  <si>
    <t>Elaboración de Componentes técnicos (Estudio de mercado y análisis del sectorDocumento de anlalisis preliminar, Anexo técnico, Matriz de Riesgos, Solicitud de CDF, Términos de referencia).</t>
  </si>
  <si>
    <t>Subsanación de observaciones a los componentes técnicos</t>
  </si>
  <si>
    <t>Publicación del proceso de selección</t>
  </si>
  <si>
    <t>Ponderable</t>
  </si>
  <si>
    <t>Elevacióna  Instancia - Aprobación de comité de contratación</t>
  </si>
  <si>
    <t>Elevacióna  Instancia - Aprobación de comité Fiduciario</t>
  </si>
  <si>
    <t>Realizar reuniones y/o comités de seguimiento de la ejecución del contrato</t>
  </si>
  <si>
    <t>Realizar solicitudes y/o observaciones al contratista en el marco del contrato</t>
  </si>
  <si>
    <t>Recibir, revisar y documentar la informacion de avance del contrato.</t>
  </si>
  <si>
    <t>Socializar con la gerencia del proyecto la información de avance del contrato</t>
  </si>
  <si>
    <t>Consolidar los insumos necesarios y elaborar informe de ejecución en el marco del convenio</t>
  </si>
  <si>
    <t>Recibir los documentos finales de Estudios y Diseños y elaborar el Acta de aprobación por parte de la Interventoría</t>
  </si>
  <si>
    <t>Avance del 50% en obras de cubiertas de los pabellones</t>
  </si>
  <si>
    <t>Recuperación y primeros auxilios de acuerdo a la fase 0 del PEMPT</t>
  </si>
  <si>
    <t>5. Gestionar el modelo jurídico administrativo del Complejo Hospitalario San Juan de Dios y avanzar en la ejecución de las actividades de las  fases 0 y 1, en cumplimiento del Plan Especial de Manejo y Protección y los fallos No. 00319-2007 y 00043-2012</t>
  </si>
  <si>
    <t xml:space="preserve">Documentar por parte dela interventoria la aprobación de los estudios </t>
  </si>
  <si>
    <t>Consolidar los productos derivados de la ejecuciòn del contrato</t>
  </si>
  <si>
    <t>Hacer entrega de las edificaciones a inetrvenir</t>
  </si>
  <si>
    <t>Realizar los recibos parciales de las obras ejecutadas.</t>
  </si>
  <si>
    <t>Aprobar el cronograma de intervención de las edificaciones priorizadas</t>
  </si>
  <si>
    <t>Ponderables</t>
  </si>
  <si>
    <t>PERIODO</t>
  </si>
  <si>
    <t>Gestiones de entrega adelantadas</t>
  </si>
  <si>
    <t>Clasificar las necesidades de entrega</t>
  </si>
  <si>
    <t>Evaluar normatividad para entregas</t>
  </si>
  <si>
    <t>Identificar la totalidad de las necesidades y revisar el estado de entrega de obras pendientes ante las Entidades distritales.</t>
  </si>
  <si>
    <t xml:space="preserve">Adelantar los trámites inherentes a la finalización y entrega a las entidades distritales de las obras que se encuentren ejecutadas. </t>
  </si>
  <si>
    <t xml:space="preserve">Realizar las gestiones de entregas pendientes de los diferentes proyectos a cargo de dependencia incluyendo las obras complementarias necesarias para su consecusión. </t>
  </si>
  <si>
    <t>Todos los proyectos</t>
  </si>
  <si>
    <t>Realizar las actividades de mantenimiento a los predios de propiedad de la Eru, y los demás necesarios en donde la Empresa desarrolle proyectos.</t>
  </si>
  <si>
    <t>Apoyar en la gestión  de comercialización de predios de la Empresa</t>
  </si>
  <si>
    <t>Todos los predios de la ERU</t>
  </si>
  <si>
    <t>Obras de mantenimiento ejecutadas (Contrato de mantenimientos ejecutado)</t>
  </si>
  <si>
    <t>Realizar obras de mantenimientos cerramientos</t>
  </si>
  <si>
    <t>Realizar obras de mantenimientos podas</t>
  </si>
  <si>
    <t>Realizar obras de mantenimientos desratización</t>
  </si>
  <si>
    <t>Realizar obras de nuevos cerramientos</t>
  </si>
  <si>
    <t>Elaboración de informe de seguimiento</t>
  </si>
  <si>
    <t>PLAN DE ACCIÓN 2020</t>
  </si>
  <si>
    <t>Proceso de selección - Recibo de ofertas - Evaluación para selección</t>
  </si>
  <si>
    <t>Se adelantaron las acciones de completar la documentación técnica necesaria para radicar ante la Dirección Contractual la solicitud. Proceso realizado satisfactoriamente y se está a la  espera de la publicación del proceso.
Proceso publicado. Acción cumplida 100%</t>
  </si>
  <si>
    <t>Durante este periodo, se han venido adelantando las labores de supervisión de la ejecución de los contratos para la construcción del edficio formación para el trabajo. Se encuentra aprobado el anteproyecto y se está revisando la documentación que el contratista debe radicar ante la Curaduría para el proceso de licenciamiento. Se espera que se pueda radicar a finales del mes de diciembre con el fin de cumplir con este hito importante para el proyecto. El avance del contrato de Estudios y diseños corresponde al  24%.</t>
  </si>
  <si>
    <t>Para este periodo los contratos se encuentran suspendidos hasta el 28 de diciembre dado que se está en evaluación de la necesidad de definir el alcance de  diseño de redes externas que hacen parte del Plan Parcial Voto Nacional. Durante el periodo que ha estado vigente, la supervisión realizó las labores correspondientes, al igual que las gestiones necesarias ducrante el periodo suspendido.</t>
  </si>
  <si>
    <t>Se elabora informe de seguimiento al proyecto en donde se consignan los avances del mismo. Los contratos de demoliciones y su respectiva interventoría se encuentran en ejecución luego del levantamiento de la misma con base en los predios recibidos para realizar estas actividades. Se tiene programación de demoliciones hasta el 26 de diciembre de 2020, Luego de este periodo, se deberán recibir  más predios para realizar actividades de demolición.</t>
  </si>
  <si>
    <t>Iniciar procesos de contratación para obras complementarias</t>
  </si>
  <si>
    <t>Se adelantan obras en el marco de los contratos de primeros auxilios y actividades  de intervención. Se han recibido informes  de avance de ejecucion de estos contratos, se ha orientado al contratista respecto de los edificios que demandan una prioridad en la intervención.</t>
  </si>
  <si>
    <t>Capitulo Centro - Borde Río - Corredores</t>
  </si>
  <si>
    <t xml:space="preserve">Identificaciòn y análisis  de áreas de oportunidad </t>
  </si>
  <si>
    <t>(23) Areas de oportunidad identificadas y analizadas</t>
  </si>
  <si>
    <t>Subgerente de Gestión Urbana</t>
  </si>
  <si>
    <t>De acuerdo a las metas establecidas para la ERU de adelantar la formulación y/o gestión de (5) proyectos integrales  de desarrollo, revitalización o renovación buscando promover la permanencia y calidad de vida de los pobladores  y moradores originales así como los nuevos, Se identificaron los (5) ámbitos territoriales, con el fin de realizar un análisis urbano regional, identificar y evaluar áreas de oportunidad que permitan de acuerdo con su priorización, la formulación de proyectos de Desarrollo y Renovación Urbana:
* PIEZA CENTRO:  San Juan de Dios - San Bernardo.                                                                                                                                    
* BORDES: Borde Sur (usme) y Borde Río (entradas de ciudad)
* REENCUENTRO:  Modificaciòn del PP Estación calle 26, Áreas de oportunidad asociados al àmbito territorial del Reencuentro.
* CORREDORES:  Corredor Regiotram occidente y Norte / Corredor verde carrera 7.
*  ZONA DE AGLOMERACIONES INDUSTRIALES. 
En tal sentido la meta de las àreas de oportunidad establecidas para cumplimiento de nuestro proyecto de inversiòn quedaron definidas con una meta de 23 àreas .
Con corte al 30 de diciembre de 2020, se realizó:
1.  la identificación y delimitación  (23) àreas de oportunidad  incorporando la información  al formato establecido por la SGU dentro del ciclo de estructuraciòn de proyectos cumpliendo la meta programada.
2. La evaluación de las  áreas de oportunidad  identificadas de acuerdo al analisis normativo, urbano, económico, urbano y catastral.
3. La definicicón de la viabilidad de las áreas de oportunidad con base en los criterios evaluados.</t>
  </si>
  <si>
    <t xml:space="preserve">Elaboración de perfiles preliminares </t>
  </si>
  <si>
    <t xml:space="preserve">(5) Documentos de perfiles preliminares  elaborados </t>
  </si>
  <si>
    <t>Dentro  de la formulación del Plan Parcial Centro San Bernardo de acuerdo al ciclo de estructuración de proyectos, se culminó la elaboración del perfil preliminar en los componentes de ámbito de estudio, marco de referencia, diagnóstico urbano, definición del componente social y en la elaboración de la propuesta urbana del proyecto Centro San Bernardo. 
Adicionalmente se concluyo la elaboración de los perfiles preliminares de escala proyecto urbano regional  en el marco de los ànalisis territoriales de los proyectos de Borde SUR, Borde RIO, Corredores Regiotram occidente y norte y proyecto Reencuentro de acuerdo a los componentes establecidos.</t>
  </si>
  <si>
    <t xml:space="preserve">CAPITULO CENTRO        Proyecto Nuevo San Juan </t>
  </si>
  <si>
    <t xml:space="preserve">Formulación del instrumento de planeamiento </t>
  </si>
  <si>
    <t>Realizar el avance en la formulación del instrumento de planeamiento</t>
  </si>
  <si>
    <t xml:space="preserve">Realizar el avance del 15% en la formulación del instrumento de planeamiento </t>
  </si>
  <si>
    <t>Para la formulación del proyecto Centro - San Bernardo se ha avanzó en las siguientes actividades, cumpliendo la meta del avance programada.
• Identificación de áreas de oportunidad en el ámbito de la Pieza Centro / Priorización de áreas para la formulación y gestión de proyectos de revitalización / Priorización Proyecto Nuevo San Juan – San Bernardo.
• Definición preliminar de relaciones funcionales del ámbito de delimitación con su entorno: Plan Zonal del Centro, Plan Especial de Manejo y Protección (PEMP) Centro Histórico de Bogotá, Operación Estratégica Rio Fucha. 
• Definición de estrategia proyectual - Definición de intenciones de ciudad (criterios de ordenamiento).
• Identificación de proyectos de espacio público y de equipamiento a formular, en respuesta a los principios de ordenamiento definidos.
• Puesta en valor del Conjunto Hospitalario San Juan de Dios y su posibilidad de articularse con el entorno, a través de la implementación de proyectos emblemáticos de borde, y la revitalización de los jardines interiores.
• Elaboración de una propuesta de reverdecimiento para el Plan Parcial San Bernardo -Tercer Milenio, adoptado mediante Decreto Distrital 508 de 2018.
• Elaboración de documento Técnico de Soporte - Proyecto Nuevo San Juan San Bernardo para revisión del POT. 
• Gestión Interinstitucional: Empresa Metro, IDPC, Secretaría Distrital de Hábitat, DADEP, ENEL, UAESP para la articulación de acciones puntuales sobre el territorio. 
• Elaboración de Documento Técnico de Soporte para modificación PEMP.
• Definición de etapas al interior del ámbito de delimitación del proyecto para la formulación de instrumentos de planeamiento.
• Priorización del sector localizado entre Calles 2 y 3 entre Carrera 10 y Avenida Caracas. Entre Calles 3 y 4 Carrera 12 y Avenida Caracas para formular el proyecto de RU en la modalidad de redesarrollo a través de un Plan Parcial.
• Delimitación del polígono priorizado para solicitud de determinantes ante Secretaría Distrital de Planeación.
• Solicitud de factibilidad de servicios a empresas de servicios públicos EAAB, ENEL y VANTI.
• Visita de campo con el Instituto Distrital de Patrimonio Cultural - IDPC.
• Terminación del perfil preliminar en los siguientes aspectos: componentes de ámbito de estudio, marco de referencia, diagnóstico urbano, definición del componente social y elaboración de la propuesta urbana del proyecto Nuevo San Juan San Bernardo. 
• Avance en la delimitación preliminar de Plan Parcial y la identificación preliminar de áreas públicas, áreas privadas, usos y alturas.
* Se solicitó nuevamente factibilidad del servicio ante la EAAB dada la expedición de un nuevo formato para este tipo de solicitudes por dicha Entidad. 
* Presentación ante Gerencia el avance de la formulación del Centro San Bernardo, el 20 de noviembre de 2020, en donde se recibieron observaciones.
* Se realizó visita y levantamiento fotográfico y arquitectónico de los bienes de Interés Cultural presentes en el ámbito del PP Centro San Bernardo (5 BIC).
* Se realizó recorrido en el territorio con enfoque de genero, invitando a  mujeres saberdoras del barrio San Bernardo y sectores aldeñanos el día 14 de diciembre de 2020, con el fin de incluir el enfoque de genero y la perspectiva de ciudad incluyente en el proceso de renovación urbana del sector San Bernardo / centro de Bogotá.</t>
  </si>
  <si>
    <t xml:space="preserve">CAPITULO CENTRO                       Proyecto Nuevo San Juan </t>
  </si>
  <si>
    <t>Elaboración bases de concurso urbanístico y paisajístico / Desarrollo del concurso y proclamación del ganador.</t>
  </si>
  <si>
    <t>Realizar seguimiento a la elaboración de las bases de concurso urbanístico y paisajístico y desarrollo del concurso y proclamación del ganador.</t>
  </si>
  <si>
    <t>Acciones requeridas para la puesta en marcha del concurso urbanístico y paisajístico de proyectos emblemáticos CHSJDD, realizadas.</t>
  </si>
  <si>
    <t>BORDE SUR -  POLÌGONO II</t>
  </si>
  <si>
    <t xml:space="preserve">Finalización del estudio de arqueología preventiva y radicación de documentos en el ICAHN para su aprobación. </t>
  </si>
  <si>
    <t>Realizar seguimiento al contrato de estudio de arqueología y radicar documentos en el ICAHN para su aprobación.</t>
  </si>
  <si>
    <t>Avance del 65% del Estudio de Arqueología Preventiva del proyecto Polígono II.</t>
  </si>
  <si>
    <t xml:space="preserve">El 23 de diciembre fue radicado ante el ICANH la solicitud de registro del programa de arqueología preventiva mediante radicados ERU 20192000113611 e ICANH 7709, con formulario firmado por la Gerencia General de la ERU. A pesar de no haber recibido observaciones, por recomendación del contratista, el 16 de enero de 2020 se radicó alcance al ICANH con consecutivos ERU 20202000002131 e ICANH 021, con los documentos del gerente encargado y el formulario de registro del programa de arqueología preventiva ajustado. 
Posteriormente, el ICANH expidió la Resolución 015 del 22 de enero de 2020, que fue notificada vía correo electrónico a la ERU el día 23 de enero de 2020. En esta resolución se aprueba el registro del programa de arqueología preventiva a la ERU, lo que permitía dar continuidad al estudio e iniciar la fase de prospección en campo. Esta resolución se expidió retrasando el cronograma de ejecución aproximadamente 2 semanas.
A causa de las medidas restrictivas por parte del Gobierno Nacional en abril de 2020 se firmó la suspensión del Contrato No. 334 de 2019, a partir del 15 de abril de 2020 hasta terminar la orden de aislamiento preventivo obligatorio decretado por causa del coronavirus COVID-19
El 01 de octubre de 2020, se levantó la suspensión del Contrato No. 334 de 2019 formalizada con el acta de reinicio firmada por las partes, no obstante, teniendo en cuenta que se debía adelantar la fase II del contrato, es decir, la prospección arqueológica, se decidió entre las partes prorrogar el plazo de ejecución del contrato s No. 334-2019, por seis (6) meses y quince (15) días, contados a partir del 22 de octubre de 2020 y hasta el 06 de mayo de 2021, conforme al cronograma aprobado por las partes de acuerdo con las razones expuestas por la Universidad de Los Andes mediante oficio radicado No 2020420044002.
El 16 de octubre de 2020, se realizó reunión con funcionarios de la Alcaldía de Usme con el fin de dar inicio a la socialización con la comunidad, por lo que a la fecha se han llevado a cabo (2) socializaciones con la comunidad el día 31 de octubre. 
Una vez socializado con la comunidad las actividades a realizar, el contratista el inició el 03 de noviembre la prospección arqueológica en el polígono II. De las medidas generadas por los supervisores, se han realizado mesas de seguimiento semanales para el reporte de las actividades de los arqueólogos en campo. 
Se realizó el día 30 de noviembre reunión de seguimiento en las que las arqueólogas manifestaron resistencia para el ingreso de algunos predios, por lo que, en apoyo de la Oficina de Gestión Social de la Empresa, se han generado algunas medidas que permitan mitigar está situación y lograr el ingreso en los predios, con la salvedad, que, al ser predios privados, y se debe contar con la autorización de los propietarios para el ingreso.
El 19 de diciembre de 2020, se terminaron los trabajos de campo de prospección arqueológica y se inició trabajo de laboratorio se espera recibir el informe preliminar enero de 2021, llegando a un avance programado de 65%.
</t>
  </si>
  <si>
    <t>Definición de expectativa de desarrollo de acuerdo a lineamientos sobre la modificación del POZ de Usme y resultados del estudio arqueológico.</t>
  </si>
  <si>
    <t xml:space="preserve"> Elaboración del documento de caracterización predial del polígono 2. </t>
  </si>
  <si>
    <t>Documento de caracterización predial del polígono 2. elaborado</t>
  </si>
  <si>
    <t>Para la elaboración de la caracterizaciòn socioeconòmica del POZ de USME y su area de influencia, se realizò la revisiòn preliminar de la vocaciòn de los predios de polìgono 2., se analizó la información del censo 2018, y el CONPES, cruzada con la información predial del POZ de Usme y su área de influencia. El documento se consolido, y se realizó la  revisión por parte de la líder del proyecto y finalmente  se incorporó en el cuerpo de documento de Análisis Territorial de Borde Sur (Poz Usme).</t>
  </si>
  <si>
    <t>Borde Sur POZ USME / BORDE RIO</t>
  </si>
  <si>
    <t>Análisis del estado del POZ de Usme y las funciones de la ERU en los proyectos</t>
  </si>
  <si>
    <t xml:space="preserve">Elaborar el análisis normativo territorial </t>
  </si>
  <si>
    <t xml:space="preserve">Análisis normativo territorial elaborado  </t>
  </si>
  <si>
    <t>BORDE SUR -  POZ USME</t>
  </si>
  <si>
    <t xml:space="preserve"> Definición de lineamientos urbanos en el marco de revisión POT(POZ USME)</t>
  </si>
  <si>
    <t xml:space="preserve"> Lineamientos urbanos en el marco de revisiòn POT(POZ USME) elaborados.</t>
  </si>
  <si>
    <t xml:space="preserve">REENCUENTRO - Plan Parcial Estaciòn Metro 26 </t>
  </si>
  <si>
    <t>Realizar avances en la modificación del Plan Parcial Estaciòn Metro 26 (radicaciòn ante SDP)</t>
  </si>
  <si>
    <t xml:space="preserve">Realizar ajustes normativos y jurídicos del instrumento de planeamiento </t>
  </si>
  <si>
    <t xml:space="preserve"> Realizar el 70 % de avance en la modificación del Plan Parcial Estaciòn Metro 26  para la Radicaciòn ante SDP</t>
  </si>
  <si>
    <t>Para la formulación del proyecto Estación Metro 26, se ha avanzado en las siguientes actividades cumpliendo el avance programado del 70%
Se realizó la evaluación de condiciones urbanas e identificación condiciones de partida para la modificación de Plan Parcial, así como se realizó la evaluación de delimitación del polígono del plan parcial.
Se revisó la obligación de la ampliación de la Calle 24 con el IDU y con la Secretaria de Movilidad
Se realizaron mesas de trabajo de coordinación interinstitucional con Transmilenio, Empresa Metro, IDU, SDP, Empresa Férrea, Universidad INCCA, Equipamiento de Salud, PEMP cementerios para articulación de acciones puntuales sobre el territorio en el marco de la formulación del instrumento de planeamiento.
Se realizó solicitud de concepto de mayores alturas y en octubre se recibió respuesta del concepto de alturas por parte de la Aeronáutica Civil. Se terminó el diagnóstico urbanístico, y el diagnóstico social y económico.
Se elaboró la valoración de Bienes Patrimoniales y se ofició a la Universidad Externado de Colombia como propietaria del BIC, con el fin de continuar el proceso de la radicación de la documentación para la exclusión de bienes patrimoniales ante Consejo Distrital de Patrimonio Cultural.
Se realizó la elaboración de la propuesta urbanística del Plan Parcial para el área identificada, en los componentes de usos, actividades, cuadro preliminar de áreas, aprovechamientos urbanísticos, y modelaciones de escenarios, en el marco de la formulación del instrumento de planeamiento
Se avanza en la elaboración de los componentes de los sistemas estructurantes (sistema de movilidad y sistemas de espacios públicos y equipamientos.
Se elaboraron los estudios previos para la contratación de los estudios técnicos de movilidad, fueron aprobados en el comité de contratación de noviembre de 2020 y se radicaron ante la dirección de contratos para seguir el proceso de contratación. Se elaboraron los estudios previos para la contratación de los estudios técnicos de movilidad, fueron aprobados en el comité de contratación de noviembre de 2020 y se radicaron ante la dirección de contratos para seguir el proceso de contratación. El proceso se publicó y se adjudicó en diciembre de 2020.
Se realizó una reunión con los consultores oferentes para definir alcance de los estudios de redes para la formulación de los planes parciales de Estación Metro 26 y Calle 24. Está pendiente recibir las nuevas cotizaciones para incorporarlos al documento de estudios previos.
Se realizó la propuesta de delimitación de las UAU, la asignación y cuantificación de cargas urbanísticas, y edificabilidad de las UAU, también se avanzó en las cabidas arquitectónicas de la MZ 7 y de las otras UAU No 3,4 y 5. Se elaboró la propuesta de reparto de cargas con la correspondiente tabla de reparto de cargas.
Se está evaluando la participación y vinculación de la Empresa Metro y Transmilenio dentro del reparto de cargas y beneficios del Plan Parcial, para lo cual se están realizando mesas de trabajo interinstitucionales.
Se realizó mesas de trabajos para la definición de localización del CAD 2 en ámbito de plan parcial EM 26 y el requerimiento de áreas.
Se realiza acompañamiento a la Empresa Metro, de acuerdo a recomendación de consultoría de BM del Plan Parcial Estación Metro 26.</t>
  </si>
  <si>
    <t>REENCUENTRO - Predios asociados al proyecto reencuentro</t>
  </si>
  <si>
    <t xml:space="preserve">Realizar avances en la  formulación propuesta para predios asociados a Proyecto Reencuentro </t>
  </si>
  <si>
    <t xml:space="preserve">Elaboración de la propuesta de formulación  para predios asociados al proyecto reencuentro </t>
  </si>
  <si>
    <t xml:space="preserve">Realizar el 60 % de avance en la propuesta de formulación  para predios asociados al proyecto reencuentro </t>
  </si>
  <si>
    <t xml:space="preserve">Para el proyecto Reencuentro se avanzó en las siguientes actividades cumpliendo la meta programada.
Se realizó la definición del ámbito de delimitación del área de oportunidad y se elaboró el estudio y definición del marco normativo (Plan desarrollo, POT, PZC, PEMP CHB, PEMP CC) asociado al ámbito de delimitación del proyecto.
  Se realizó la elaboración de análisis urbano de tratamientos urbanísticos, usos del suelo, condiciones de edificabilidad, grados de deterioro urbano, áreas homogéneas, morfología y valor del suelo en el ámbito de delimitación del proyecto. 
Se realizó la elaboración de propuesta normativa en el marco de la revisión y ajuste del POT relacionado con tratamientos urbanísticos y definición de lineamientos de intervención asociados a de proyectos estratégicos. 
Se desarrollo el componente de proyecto y lineamientos urbanos asociados al perfil preliminar de acuerdo a los componentes establecidos en el ciclo de estructuración de proyectos. Así mismo se definieron estrategias de gestión y perfiles de proyectos particulares. 
 Se realizó la articulación con el PEMP del Cementerio Central, a través de mesas de trabajo para homologación de conceptos que servirán como lineamientos para formulación de nuevos proyectos. (PP Calle 24). 
 Se definieron criterios de ordenamiento para la intervención de espacio público particularmente la calle 26 y en los planes parciales propuestos así como también se definieron los lineamientos de gestión para el desarrollo de las áreas de oportunidad identificadas. Adicionalmente se elaboró una propuesta de aumentos de aprovechamientos en suelo de consolidación y se elaboró una propuesta de aplicación de instrumentos de financiación.
 Se concluyo el documento de análisis urbano regional y se consolidó el documento del perfil preliminar con todos sus componentes. 
</t>
  </si>
  <si>
    <t>Corredor Regiotam Occidente y Norte</t>
  </si>
  <si>
    <t>Definición de posibles proyectos a gestionar</t>
  </si>
  <si>
    <t xml:space="preserve">Analisis urbano regional </t>
  </si>
  <si>
    <t xml:space="preserve">(1) documento de analisis urbano regional elaborado </t>
  </si>
  <si>
    <t>Corredor Regiotam Occidente y Norte y Corredor Verde Carrera 7 y Aglomeraciones Económicas</t>
  </si>
  <si>
    <t>Realizar la definición de lineamientos urbanos.</t>
  </si>
  <si>
    <t>Lineamientos urbanos definidos</t>
  </si>
  <si>
    <t xml:space="preserve">Realizar la identificación de áreas de oportunidad </t>
  </si>
  <si>
    <t xml:space="preserve">Realizar el 60 % de la identificación de áreas de oportunidad </t>
  </si>
  <si>
    <t>En el marco de los análisis territoriales elaborados y descritos anteriormente en los ámbitos territoriales de  Corredor Regiotam Occidente y Norte, Corredor Verde Carrera 7 y Aglomeraciones Industriales, se realizó  la identificación  y evaluación de áreas de oportunidad en los que los que  la empresa podría adelantar la formulación de nuevos proyectos, y su  intervención resultaría estratégica, cumpliendo de esta manera la meta programada.</t>
  </si>
  <si>
    <t>Administración Predios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</si>
  <si>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</si>
  <si>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Gestionar la movilización o transferencia de predios en función de la misionalidad y propósitos de la empresa.</t>
  </si>
  <si>
    <t>Realizar la gestión administrativa, las obras y la comercialización de los predios y proyectos de la ERU.</t>
  </si>
  <si>
    <t>Mantener el 100 % de los predios administrados. (vigilancia impuestos mantenimiento servicios públicos)</t>
  </si>
  <si>
    <t xml:space="preserve">Determinar las actividades relacionadas con la administración a ser incluidas en el plan.
Coordinar con la dirección de predios y las fiduciarias cómo deberá ser el flujo de información que garantice contar con un inventario de predios actualizado. </t>
  </si>
  <si>
    <t>Diseñar y ejecutar el plan de acción para mantener el 100% de los predios administrados y a paz y salvo por todo concepto.</t>
  </si>
  <si>
    <t xml:space="preserve">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</si>
  <si>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 xml:space="preserve"> Diseñar e implementar estrategias para el posicionamiento de la empresa y para la comercialización de activos inmobiliarios, proyectos y el portafolio de servicios.</t>
  </si>
  <si>
    <t xml:space="preserve"> Realizar la gestión administrativa, las obras y la comercialización de los predios y proyectos de la ERU.</t>
  </si>
  <si>
    <t>Comercializar el 100% de predios disponibles para la movilización y proyectos desarrollados.</t>
  </si>
  <si>
    <t xml:space="preserve">Realizar las reuniones internas e interinstitucionales que se requieran para la definición del esquema, generación de documentos precontractuales y contractuales y su posterior adjudicación.
Contar con los análisis de mercado que soporten el esquema propuesto y viabilicen la adjudicación. </t>
  </si>
  <si>
    <t>Estructurar el esquema de negocio y generar los documentos precontractuales y contractuales para el proceso de adjudicación de las manzanas 10 y 22.</t>
  </si>
  <si>
    <t>Realizar las reuniones internas e interinstitucionales que se requieran para determinar la conveniencia y viabilidad del desarrollo temporal.
Contar con los documentos soportes del documento a generar.</t>
  </si>
  <si>
    <t>Definición de la conveniencia del modelo de negocio de la solución temporal para el desarrollo a realizarse en las manzanas 10 y 22.</t>
  </si>
  <si>
    <t>Comercialización de Predios</t>
  </si>
  <si>
    <t xml:space="preserve"> Comercializar el 100% de predios disponibles para la movilización y proyectos desarrollados.</t>
  </si>
  <si>
    <t>Contar con el aval jurídico que habilite el proceso de comercialización de los locales.
Realizar las modificaciones que se requieran al contrato fiduciario del Patrimonio Autónomo, para habilitar a la ERU/Dirección comercial para surtir el proceso de comercialización. 
Actualizar el plan de comercialización diseñado para el proyecto.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</si>
  <si>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</si>
  <si>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 xml:space="preserve"> Gestionar la movilización o transferencia de predios en función de la misionalidad y propósitos de la empresa.</t>
  </si>
  <si>
    <t xml:space="preserve">Contar con el listado de predios saneados y disponibles para la transferencia informado por la dirección de predios.
Realizar las reuniones institucionales e interinstitucionales necesarias para coordinar el proceso de elaboración, registro y firma de minutas de transferencia.
Cumplir con las actividades del proceso de escrituración a terceros. </t>
  </si>
  <si>
    <t>Realizar los tramites pertinentes para lograr la transferencia de los predios habilitados para comercialización asociados a los convenios suscritos.</t>
  </si>
  <si>
    <t>Realizar los trámites pertinentes para lograr la transferencia de los predios habilitados para comercialización asociados a los convenios suscritos.</t>
  </si>
  <si>
    <t>Convenios Interadministrativos</t>
  </si>
  <si>
    <t>Contar con el cumplimiento de los hitos definidos en los convenios (procesos de adquisición, saneamiento y escrituración) y con la aprobación de las entidades involucradas que permitan realizar la restitución de los valores asociados a los mismos.
Contar con un documento de soporte suscrito por los supervisores del convenio y del contrato fiduciario para dar trámite de la restitución, ante la Subgerencia de Gestión Corporativa y la entidad fiduciaria.</t>
  </si>
  <si>
    <t>Realizar la restitución de los valores disponibles a ser legalizados en el marco del desarrollo de los convenios.</t>
  </si>
  <si>
    <t>Gestión Fiduciaria</t>
  </si>
  <si>
    <t xml:space="preserve"> Optimizar la gestión fiduciaria para facilitar la gestión y desarrollo de proyectos.</t>
  </si>
  <si>
    <t>Ejecutar el 100% del plan de acción para realizar y optimizar la gestión fiduciaria asociada a la gestión y desarrollo de proyectos ERU.</t>
  </si>
  <si>
    <t xml:space="preserve">Evaluación Financiera de Proyectos </t>
  </si>
  <si>
    <t>Determinar las actividades relacionadas con la gestión fiduciaria a ser incluidas en el plan.
Realizar las actividades necesarias para las prórrogas o terminaciones de los contratos fiduciarios existentes en el periodo que comprende esta actividad.
Simplificar el esquema fiduciario existente con la liquidación de patrimonios autónomos a lugar.</t>
  </si>
  <si>
    <t>Diseñar y ejecutar el plan de acción para realizar y optimizar la gestión fiduciaria.</t>
  </si>
  <si>
    <t>Convenios</t>
  </si>
  <si>
    <t xml:space="preserve"> Realizar el 100% de las acciones de seguimiento y coordinación institucional e Interinstitucional previstos en los cronogramas de los proyectos en desarrollo y priorizados por la Empresa.</t>
  </si>
  <si>
    <t>Liquidación de contratos y convenios ya ejecutados y/o terminados.</t>
  </si>
  <si>
    <t>Realizar los trámites para la liquidación de los siguientes contratos y/o convenios:
1. Convenio CAD
2. Convenio Transmilenio (Estación Central)
3. Convenio Cinemateca
4. Century 21</t>
  </si>
  <si>
    <t>Proyectos de Vivienda</t>
  </si>
  <si>
    <t>Entregar el 100% de las viviendas de interés social y/o prioritario generadas en el marco de los proyectos que ejecuta la Empresa</t>
  </si>
  <si>
    <t>Contar, de parte de la Secretaría del Hábitat, con los listados para la asignación a los hogares.
Realizar seguimiento continuo al proceso constructivo de los proyectos asociados.
Realizar los sorteos para la asignación de unidades habitacionales.</t>
  </si>
  <si>
    <t xml:space="preserve">Entregar 81 viviendas de interés prioritario así: 34 en Ciudadela El Porvenir, 12 en Victoria Parque Residencial,  5 en Bosa 601 y 30 en La Colmena. </t>
  </si>
  <si>
    <t xml:space="preserve">Banco Inmobiliario </t>
  </si>
  <si>
    <t xml:space="preserve">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</si>
  <si>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 Adelantar la prospectiva territorial de la ciudad y de la región para identificar y priorizar las áreas de intervención, definiendo criterios estratégicos sobre las inversiones en suelo a emprender por la empresa. </t>
  </si>
  <si>
    <t>Contar con un profesional experto para el diseño del banco inmobiliario.
Diseñar y estructurar el funcionamiento y participación de los procesos de la Empresa para la operatividad del banco inmobiliario de tierras.</t>
  </si>
  <si>
    <t>Valoración y análisis de las zonas de oportunidad para definir las 2.8 hectáreas que serán adquiridas en el marco del cumplimiento de la meta del PDD.</t>
  </si>
  <si>
    <t>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</si>
  <si>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Diseñar e implementar un sistema de información para la óptima gestión del inventario de predios de la empresa.</t>
  </si>
  <si>
    <t>Conciliar con las diferentes áreas para contar con una única base de datos con la información de la totalidad de los predios.</t>
  </si>
  <si>
    <t>Definir la línea base del inventario de predios y/o banco inmobiliario de la Empresa.</t>
  </si>
  <si>
    <t xml:space="preserve">Adelantar la prospectiva territorial de la ciudad y de la región para identificar y priorizar las áreas de intervención, definiendo criterios estratégicos sobre las inversiones en suelo a emprender por la empresa. </t>
  </si>
  <si>
    <t xml:space="preserve">Contar con un profesional experto para el diseño del banco inmobiliario.
Diseñar y estructurar el funcionamiento y participación de los procesos de la Empresa para la operatividad del banco inmobiliario de tierras. </t>
  </si>
  <si>
    <t>Contar con una propuesta de procedimiento y documento técnico de soporte para la operatividad del banco inmobiliario.</t>
  </si>
  <si>
    <t>Coordinación interinstitucional para la entrega del predio.</t>
  </si>
  <si>
    <t>Adelantar las acciones conducentes a la entrega del predio Hacienda El Carmen.</t>
  </si>
  <si>
    <t>Coordinación interinstitucional para la comercialización de los locales.</t>
  </si>
  <si>
    <t>Definir estrategia de comercialización de locales de Plaza de la Hoja.</t>
  </si>
  <si>
    <t xml:space="preserve">Actividades del plan de acción ejecutadas 
/ 
Actividades programadas </t>
  </si>
  <si>
    <t>SGI / COMERCIAL</t>
  </si>
  <si>
    <t>Se cumplió la totalidad de acciones programadas en el marco del plan de acción definido para administración predial en el marco del proyecto de inversión GIDP</t>
  </si>
  <si>
    <t>Proceso estructurado y aprobado.</t>
  </si>
  <si>
    <t xml:space="preserve">SGI / COMERCIAL / GERENCIA DE ESTRUCTURACIÓN </t>
  </si>
  <si>
    <t>Documento de viabilidad y conveniencia del desarrollo temporal.</t>
  </si>
  <si>
    <t>Locales comercializados
/
Locales habilitados para comercialización</t>
  </si>
  <si>
    <t>Actividad suspendida para el 2020.</t>
  </si>
  <si>
    <t>VIVIENDA / SGI / COMERCIAL</t>
  </si>
  <si>
    <t>SUSPENDIDA</t>
  </si>
  <si>
    <t>Acciones realizadas.
/
Acciones programadas en plan de acción de comercialización.</t>
  </si>
  <si>
    <t>SGI / COMERCIAL/ SGU /GERENCIA DE ESTRUCTURACIÓN</t>
  </si>
  <si>
    <t>Gestiones adelantadas para la escrituración.
 /
Total de gestiones requeridas para escrituración.</t>
  </si>
  <si>
    <t>Gestiones adelantadas para la escrituración.
/
total de gestiones requeridas para escrituración.</t>
  </si>
  <si>
    <t>Valor restituido / Valor disponible a restituir.</t>
  </si>
  <si>
    <t xml:space="preserve">SGI / FIDUCIAS </t>
  </si>
  <si>
    <t>Actividades del plan de acción ejecutadas.
/ 
Actividades Programadas.</t>
  </si>
  <si>
    <t>SGI</t>
  </si>
  <si>
    <t>(4) Convenios y/o liquidados.</t>
  </si>
  <si>
    <t>(81) Viviendas entregadas.</t>
  </si>
  <si>
    <t>VIVIENDA / SGI</t>
  </si>
  <si>
    <t>Se entregaron 23 de las 81 viviendas proyectadas. Se realizaron todas las gestiones necesarias ante la Secretaría Distrital del Hábitat para obtener los listados de hogares respecto de los cuales se adelanta la comercialización de los proyectos de vivienda La Colmena, Bosa 601 y Victoria, tarea a cargo de los Constructores. No obstante los adelantos en la comercialización de las vivienmdas, a continuación se relacionan las circunstancias que demandaron mayor tiempo para los trámites de escrituración y entrega del proyecto La Colmena que tiene el mayor número de VIP:
1. Los resultados de la comercialización con los hogares del primer listado entregado por la SDHT en el mes de mayo de 2020, dieron cuenta del cambio en las condiciones económicas de los hogares con ocasión de la pandemia Covid 19, situación que ocasionó la necesidad de gestionar la obtención de nuevos listados.
2. Luego de firmado el Acuerdo de Negociación con el hogar interesado en el proyecto y que logre demostrar el cierre financiero, se inició el trámite de asignación del Subsidio Distrital de Vivienda a cargo de la Secretaría Distrital del Hábitat, que en promedio duró 3 meses para la expedición del acto administrativo.</t>
  </si>
  <si>
    <t>Documento de análisis de áreas de oportunidad identificadas.</t>
  </si>
  <si>
    <t xml:space="preserve">Se cuenta con las fichas de valoración realizadas en coordinación entre el equipo del banco inmobiliario y la gerencia de estructuración evaluando las zonas seleccionadas en el marco de los talleres realizados con la empresa metro.
</t>
  </si>
  <si>
    <t>Base definida y actualizada.</t>
  </si>
  <si>
    <t>COMERCIAL / SGI</t>
  </si>
  <si>
    <t xml:space="preserve">Se contrató un experto en manejo de Sistemas de Información geográfica, Se consolidarios y georeferenciaron las bases de datos de los inventarios de predios de la ERU, fideicomitidos, (propiedad y tenencia). </t>
  </si>
  <si>
    <t>Propuesta de procedimiento y documento técnico de soporte para la operatividad del banco inmobiliario.</t>
  </si>
  <si>
    <t xml:space="preserve">
Se cuenta con el documento y una presentación del procedimiento y documento técnico de soporte para la operatividad del banco inmobiliario</t>
  </si>
  <si>
    <t>Actividades ejecutadas.
 /
Actividades programadas.</t>
  </si>
  <si>
    <t xml:space="preserve">El 6 noviembre se suscribió un ACTA DE INGRESO que les permite al IDPC  la entrada a continuar con los estudios, mientras se surte la transferencia definitiva del inmueble 
</t>
  </si>
  <si>
    <t>Documento de estrategia.</t>
  </si>
  <si>
    <t>Se realizaron las fichas técnicas de los predios. Se Surtió un proceso informativo de oferta de los locales comerciales de Plaza de la Hoja, a diferentes entidadades Distritales que por su competencia puderan hacer uso de los mismo para conocer su interes en en uso o explotación de los mismos.</t>
  </si>
  <si>
    <t>PIEZA CENTRO</t>
  </si>
  <si>
    <t>4.2 Realizar la gestión institucional e interinstitucional para el desarrollo, ejecución y entrega de proyectos inmobiliarios.</t>
  </si>
  <si>
    <t>Realizar el seguimiento a la ejecución del contrato de desarrollo del proyecto San Bernardo para las UG 1, 2, 3 y 4 y el AMD 2.</t>
  </si>
  <si>
    <t>Informe de seguimiento mensual del avance de la ejecución del contrato</t>
  </si>
  <si>
    <t xml:space="preserve">Gerente de proyecto </t>
  </si>
  <si>
    <t xml:space="preserve">Elaboración de informes de supervisión al convenio interadministrativo No 464 y de seguimiento mensual al patrimonio subordinado de ejecución financiera. </t>
  </si>
  <si>
    <t xml:space="preserve">Informes mensuales </t>
  </si>
  <si>
    <t xml:space="preserve">Promover a través de una unidad gestora la restitución de la institucionalidad necesaria y el modelo de estructura administrativa que deberá aplicarse en el Complejo Hospitalario San Juan de Dios. </t>
  </si>
  <si>
    <t>Gestionar el modelo jurídico administrativo del Complejo Hospitalario San Juan de Dios y avanzar en la ejecución de las actividades de las fases 0 y 1, en cumplimiento del Plan Especial de Manejo y Protección y los fallos No. 00319-2007 y 00043-2009 .</t>
  </si>
  <si>
    <t>Estructurar un (1) modelo administrativo del CHSJD según lo establecido en el PEMP.</t>
  </si>
  <si>
    <t>Socializar las acciones previstas para dar cumplimiento a la meta PDD con las entidades involucradas en el CHSJD.</t>
  </si>
  <si>
    <t>Presentación del proyecto de inversión CHSJD para el periodo 2020 - 2024 al Comité Interinstitucional y a la Junta de Conservación de Monumentos.</t>
  </si>
  <si>
    <t>Evento de socialización realizado.</t>
  </si>
  <si>
    <t>GERENTE DE PROYECTO</t>
  </si>
  <si>
    <t>Durante el mes de noviembre 2020 la ERU realizó la socialización y presentación del proyecto San Juan de Dios ante la Junta de conservación del Monumento y demás entidades involucradas.</t>
  </si>
  <si>
    <t xml:space="preserve"> Promover a través de una unidad gestora la restitución de la institucionalidad necesaria y el modelo de estructura administrativa que deberá aplicarse en el Complejo Hospitalario San Juan de Dios. </t>
  </si>
  <si>
    <t xml:space="preserve"> Gestionar el modelo jurídico administrativo del Complejo Hospitalario San Juan de Dios y avanzar en la ejecución de las actividades de las fases 0 y 1, en cumplimiento del Plan Especial de Manejo y Protección y los fallos No. 00319-2007 y 00043-2009.</t>
  </si>
  <si>
    <t xml:space="preserve"> Realizar el 100% de los estudios y diseños que se prioricen para conservar, recuperar, transformar o actualizar las zonas o edificaciones del complejo.</t>
  </si>
  <si>
    <t>Recuperación y actualización de las redes de servicios públicos del CHSJD.</t>
  </si>
  <si>
    <t>Estructuración de procesos de contratación de tanque y zonas de bombeo.</t>
  </si>
  <si>
    <t>Documentos de estructuración para proceso de contratación elaborados.</t>
  </si>
  <si>
    <t>GERENTE DE PROYECTO Y SUBGERENTE DE DESARROLLO DE PROYECTOS.</t>
  </si>
  <si>
    <t>En conjunto con SGDP, se elaboraró los siguientes documentos de estructuración para la contratación del diseño del tanque del CHSJD: estudio de mercado, analisis preliminar, documento de justificación técnica y cálculo de capacidad requerida.</t>
  </si>
  <si>
    <t>Estructuración de procesos de contratación de diseños de redes secas de todo el complejo.</t>
  </si>
  <si>
    <t>Actividad suspendida dado que dicha contratación solo se realizará cuando se cuente con el insumo de diseño eléctrico elaborado por el contratista COPASA, a cargo de la Subred, debido a que debe presentarse una única solicitud a CODENSA, como prestador del servicio eléctrico, con el diseño eléctrico y cálculo de carga de la totalidad del predio. Por lo anterior, dicha contratación se prevé que pueda ser estructurada en el segundo semestre de 2021, cuando los diseños técnicos de los nuevos hospitales UHMHES y CAPS cuenten con el avance requerido.</t>
  </si>
  <si>
    <t xml:space="preserve">Gestionar el modelo jurídico administrativo del Complejo Hospitalario San Juan de Dios y avanzar en la ejecución de las actividades de las fases 0 y 1, en cumplimiento del Plan Especial de Manejo y Protección y los fallos No. 00319-2007 y 00043-2009. </t>
  </si>
  <si>
    <t>Realizar el 100% de los estudios y diseños que se prioricen para conservar, recuperar, transformar o actualizar las zonas o edificaciones del complejo.</t>
  </si>
  <si>
    <t>Evaluación del estado de las edificaciones que componen el CHSJD para definir su intervención.</t>
  </si>
  <si>
    <t>Estudio de vulnerabilidad de edificios San Lucas, Paulina Ponce, San Eduardo (Consultoría 046-2020).</t>
  </si>
  <si>
    <t>Estudio preliminar de vulnerabilidad elaborado.</t>
  </si>
  <si>
    <t>La ERU, en el marco de la ejecución del contrato 046, cuenta con el estudio de vulnerabilidad de los edificios San Lucas, Paulina Ponce y San Eduardo.</t>
  </si>
  <si>
    <t>Gestionar el modelo jurídico administrativo del Complejo Hospitalario San Juan de Dios y avanzar en la ejecución de las actividades de las fases 0 y 1, en cumplimiento del Plan Especial de Manejo y Protección y los fallos No. 00319-2007 y 00043-2009.</t>
  </si>
  <si>
    <t xml:space="preserve"> Estructurar un (1) modelo administrativo del CHSJD según lo establecido en el PEMP.</t>
  </si>
  <si>
    <t>Contribuir al desarrollo del proyecto Nuevos Hospitales en el marco del Convenio 1201 de 2018.</t>
  </si>
  <si>
    <t>Entrega del terreno y proceso de autorización para iniciar las obras de nuevos hospitales.</t>
  </si>
  <si>
    <t>Elaboración y radicación documento de solicitud de préstamo del terreno.</t>
  </si>
  <si>
    <t>La Empresa adelantó la elaboración del documento de solicitud de autorización de préstamo a favor de la Subred de unas áreas del CHSJD para desarrollar el proyecto de la nueva infraestructura hospitalaria. Dicho documento fue radicado ante el Ministerio de Cultura mediante comunicación No. 20203000046601 del 17 de noviembre 2020.</t>
  </si>
  <si>
    <t xml:space="preserve"> Gestionar el modelo jurídico administrativo del Complejo Hospitalario San Juan de Dios y avanzar en la ejecución de las actividades de las fases 0 y 1, en cumplimiento del Plan Especial de Manejo y Protección y los fallos No. 00319-2007 y 00043-2009 .</t>
  </si>
  <si>
    <t>Realizar el 100% de las obras que se prioricen para conservar, recuperar, transformar o actualizar las zonas o edificaciones del complejo</t>
  </si>
  <si>
    <t>Recuperación y primeros auxilios de acuerdo a la fase 0 del PEMPT.</t>
  </si>
  <si>
    <t>Avance en obras civiles priorizadas: primeros auxilios a cubiertas de pabellones del CHSJD.</t>
  </si>
  <si>
    <t>Avance del 50% en obras de cubiertas de los pabellones.</t>
  </si>
  <si>
    <t>En el marco de la ejecución del contrato 044, se cuenta con el 50% de avance en obras civiles priorizadas de  primeros auxilios a cubiertas de pabellones del CHSJD.</t>
  </si>
  <si>
    <t xml:space="preserve">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</si>
  <si>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 Promover escenarios para la inclusión de las comunidades y sus organizaciones en las diferentes etapas de estructuración de los proyectos priorizados por la empresa.</t>
  </si>
  <si>
    <t>Vincular a los comerciantes del sector de San Victorino mediante acciones de reactivación comercial que aporten al mejoramiento de la economía de la ciudad en la etapa post Covid - 19</t>
  </si>
  <si>
    <t xml:space="preserve">Formular y ejecutar un plan de participación social enfocado a la reactivación comercial del sector de San Victorino haciendo uso de los recursos físicos de la Empresa. </t>
  </si>
  <si>
    <t>Realizar el 100% de las acciones de seguimiento y coordinación institucional e Interinstitucional previstos en los cronogramas de los proyectos en desarrollo y priorizados por la empresa.</t>
  </si>
  <si>
    <t>Generar acciones de integración social de la comunidad y la ciudadanía en el proceso de estructuración del proyecto San Bernardo Tercer Milenio.</t>
  </si>
  <si>
    <t xml:space="preserve">Formulación de un programa de aprovechamiento sostenible y participación ciudadana de los equipamientos previstos en San Bernardo. </t>
  </si>
  <si>
    <t>Realizar el 100% de las obras que se prioricen para conservar, recuperar, transformar o actualizar las zonas o edificaciones del complejo.</t>
  </si>
  <si>
    <t>Mediante acciones de comunicación, divulgación y concertación se integrarán las comunidades a las actividades del proyecto.</t>
  </si>
  <si>
    <t xml:space="preserve">Implementar la estrategia de participación comunitaria para revitalización del CHSJD. </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</si>
  <si>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</si>
  <si>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Formular y ejecutar el plan de activación económica y productiva incluyente para la revitalización del entorno, vinculado a la dinámica que generarán los nuevos equipamientos.</t>
  </si>
  <si>
    <t>Proyecto Plaza de la Hoja</t>
  </si>
  <si>
    <t>Definir una estrategia de acercamiento a la comunidad del proyecto.</t>
  </si>
  <si>
    <t>Formular e implementar la estrategia de laboratorio de convivencia en el Proyecto Plaza de la Hoja.</t>
  </si>
  <si>
    <t>Venta de servicios de gestión de suelo</t>
  </si>
  <si>
    <t xml:space="preserve"> Fomentar la participación social en los procesos de gestión del suelo en cumplimiento de los lineamientos de participación y protección a moradores.</t>
  </si>
  <si>
    <t>Generar acciones de integración social de la comunidad y la ciudadanía en los procesos de gestión de suelo que adelante la empresa.</t>
  </si>
  <si>
    <t>Formular e implementar los planes de gestión social en los proyectos que requieran gestión de suelo.</t>
  </si>
  <si>
    <t xml:space="preserve"> Fortalecer la gestión institucional y el modelo de gestión de la ERU.</t>
  </si>
  <si>
    <t xml:space="preserve"> Fortalecer 100 % la capacidad misional y de apoyo de la empresa a través de un recurso humano apto.</t>
  </si>
  <si>
    <t>Fortalecer los lineamientos y políticas de atención al ciudadano y generar acciones de mejora continua.</t>
  </si>
  <si>
    <t xml:space="preserve">Atender y administrar los canales de atención a la ciudadanía, a los beneficiarios de los proyectos y a la comunidad en general. </t>
  </si>
  <si>
    <t xml:space="preserve">Propuesta de participación social para vendedores en el marco del procesos de arrendamiento temporal.
</t>
  </si>
  <si>
    <t xml:space="preserve">JEFE DE OFICINA GESTIÓN SOCIAL </t>
  </si>
  <si>
    <t>Se estableció contacto con los actores sociales y las asociaciones de comerciantes. Al no haber suscrito el contrato para la administración del proyecto San Victorino,  la Oficina de Gestión Social no estructuró la propuesta de participación social programada en el marco de procesos de arrendamiento temporal.</t>
  </si>
  <si>
    <t>Número de acciones ejecutadas.
 /
 Número de acciones programadas.</t>
  </si>
  <si>
    <t>Teniendo en cuenta que la gestión predial se vio afectada por la emergencia sanitaria decretada por el Gobierno Nacional y Distrital, se avanzó en la generación de espacios de diálogo para la presentación del plan parcial y el plan reverdecer, con los actores sociales de borde, para la apropiación del nuevo territorio.
Adicionalmente, se adelantaron acciones interinstitucionales, que permitieron mejorar las condiciones de vida de la población que ocupa el territorio.</t>
  </si>
  <si>
    <t xml:space="preserve">Se avanzó en la generación de espacios de diálogo con los actores sociales de los barrios San Bernardo, Las Cruces y Policarpa, para la apropiación del nuevo territorio.
Se realizaron talleres de participación ciudadana, así como recorridos con sabedores y sabedoras y la JAL de la Localidad Antonio Nariño. </t>
  </si>
  <si>
    <t xml:space="preserve">Se socializó con la comunidad de borde, las intervenciones a realizar en La Flauta.
Se finalizó la ejecución del Plan de Gestión Social formulado en el marco del proceso de adquisición predial.
Se avanzó en el diseño de los instrumentos para la identificación deáreas de oportunidad en el marco de la  activación económica y productiva incluyente para la revitalización del entorno.
Se avanzó en el proceso de articulación con la FUGA, para la apropiación del territorio a generar en las áreas de manejo diferenciado en los sectores Bronx y Voto Nacional. </t>
  </si>
  <si>
    <t xml:space="preserve">Se socializó la propuesta de laboratorio de Convivencia con líderes comunitarios, con el concejo de administración, con la Alcaldía Local de Puente Aranda, con las entidades del distrito, con universidades públicas y privadas. Se realizó el diseño de la metodología del taller presencial y/o virtual. 
Se adelantó el proceso de identificación de áreas de oportunidad con los actores sociales de Plaza de la hoja y se estructuró el plan de trabajo para la siguiente vigencia, bajo el esquema de participación ciudadana.
</t>
  </si>
  <si>
    <t xml:space="preserve">Se llevó a cabo la ejecución de los Planes de Gestión Social formulados para los proyectos San Bernardo y Voto Nacional </t>
  </si>
  <si>
    <t>Atender el 100% de las peticiones, quejas, reclamos y solicitudes que reciba la Empresa por los distintos canales de atención al ciudadano.</t>
  </si>
  <si>
    <t>Se llevó a cabo la atención presencial y telefónica a 68 peticiones y se atendieron un total de 175 solicitudes que ingresaron por la plataforma Bogotá te escucha.</t>
  </si>
  <si>
    <t xml:space="preserve">Implementación del manual de prevención del daño antijurídico </t>
  </si>
  <si>
    <t xml:space="preserve">Realizar politicas del prevención del daño antijurídico. </t>
  </si>
  <si>
    <t xml:space="preserve"># de politicas del daño antijurídico aprobadas/ # de politicas del daño antijurídico propuestas </t>
  </si>
  <si>
    <t xml:space="preserve">Subgerente Juridica </t>
  </si>
  <si>
    <t xml:space="preserve">Mitigación del daño antijurídico </t>
  </si>
  <si>
    <t xml:space="preserve">Realizar los análisis jurídicos pertinentes en cada uno de los procesos prejudiciales o judiciales, que requieran de conciliación con la finalidad de mitigar el daño antijurídico. </t>
  </si>
  <si>
    <t xml:space="preserve"># de comites de conciliación realizados / # de comites de conciliación solicitados </t>
  </si>
  <si>
    <t xml:space="preserve">En este trimestre se realizaron siete (7) Comité Defensa Judicial, Conciliación y Repetición de la Empresa, cumpliendo con lo consagrado enel Decreto 1069 de 2017 y 1167 de 2017. </t>
  </si>
  <si>
    <t xml:space="preserve">Emisión de conceptos con la finalidad de prevenir cualquier tipo de daño antijurídico </t>
  </si>
  <si>
    <t xml:space="preserve"># de concepto emitidos / # de conceptos solicitados </t>
  </si>
  <si>
    <t>La Subgerencia Juridica dio tramite a 16 conceptos solicitados por correo, oficio, erudita y de manera verbal</t>
  </si>
  <si>
    <t>Atención de requerimientos contractuales.</t>
  </si>
  <si>
    <t>Atender todos los procesos de contratación directa solicitados por las diferentes áreas.</t>
  </si>
  <si>
    <t>No. de procesos atendidos / No. de solicitudes de procesos radicados</t>
  </si>
  <si>
    <t>Director(a) de Gestión Contractual</t>
  </si>
  <si>
    <t>Atención de procesos de selección.</t>
  </si>
  <si>
    <t>Atender todos los procesos de selección diferentes a contratación directa solicitados por las diferentes áreas.</t>
  </si>
  <si>
    <t>Atención de requerimientos de Fiducias.</t>
  </si>
  <si>
    <t>Acompañar a la Subgerencia de Gestión Inmobiliaria en los trámite de constitución de fiducias y ejecución jurídica de los contratos de fiducia.</t>
  </si>
  <si>
    <t>No. de acompañamientos efectivos / No. de solicitudes de acompañamiento recibidas</t>
  </si>
  <si>
    <t>Cierre de procesos contractuales y convenios que requieren liquidación</t>
  </si>
  <si>
    <t>Liquidación de contratos y convenios</t>
  </si>
  <si>
    <t># de Liquidaciones gestionadas/ # de solicitudes de liquidaciones radicadas</t>
  </si>
  <si>
    <t>Proyecto Voto Nacional-FPT</t>
  </si>
  <si>
    <t>Gestión de suelo para el desarrollo del proyecto.</t>
  </si>
  <si>
    <t>Finalizar gestión predial.</t>
  </si>
  <si>
    <t>Predios escriturados / Total de predios</t>
  </si>
  <si>
    <t>Director(a) de Predios / Subgerente de Desarrollo de Proyectos / Jefe Oficina de Gestión Social</t>
  </si>
  <si>
    <t>Gestionar la adquisición predial de la fase 1 en un 100%.</t>
  </si>
  <si>
    <t>Predios adquiridos / Total de predios</t>
  </si>
  <si>
    <t>Director(a) de Predios</t>
  </si>
  <si>
    <t>Gestionar la adquisición predial de la fase 2 en un 75%.</t>
  </si>
  <si>
    <t>Proyecto Estación Metro 26 Capítulo Centro</t>
  </si>
  <si>
    <t>Elaborar el capítulo de gestion predial de los estudios previos para la estructuración del proyecto</t>
  </si>
  <si>
    <t>CapÍtulo de gestión predial de los Estudios Previos elaborado</t>
  </si>
  <si>
    <t>Venta de servcios de gestión de suelo</t>
  </si>
  <si>
    <t xml:space="preserve">Gestión de suelo para el desarrollo de los proyectos inmobiliarios con terceros concurrentes para los cuales sea contratada la Empresa. </t>
  </si>
  <si>
    <t xml:space="preserve">Ejecutar la gestión predial de los contratos con terceros concurrentes suscritos por la Empresa. </t>
  </si>
  <si>
    <t># de estudios previos de servicio elaborados / # de solicitudes</t>
  </si>
  <si>
    <t>CORPORATIVA</t>
  </si>
  <si>
    <t>Adelantar el proceso de contratación y definición del plan de trabajo para a elaboración del diagnóstico de la estructura actual de Gobierno Corporativo, la naturaleza jurídica de la Empresa y la optimización de la estructura de gobernanza de la Empresa</t>
  </si>
  <si>
    <t>Adjudicación del Contrato  80%
Registro Presupuestal 10%
Acta de Inicio : 10%</t>
  </si>
  <si>
    <t xml:space="preserve">Subgerencia de Gestión Corporativa </t>
  </si>
  <si>
    <t>Fortalecimiento de la gestión financiera de la Empresa</t>
  </si>
  <si>
    <t>Desarrollar actividades encaminadas a fortalecer la gestión financiera de la Empresa</t>
  </si>
  <si>
    <t>Actividades ejecutadas / actividades definidas en el programador de la Gerencia</t>
  </si>
  <si>
    <t xml:space="preserve">El proceso de optimización de la estrategia contable presupuestal y tesoral,  contempló aspectos como la revisión de los contratos fiduciarios desde sus componentes contables, tributarios y la revisión de 24 balances  de patrimonios autónomos presentados a la junta Direcitva, compromisos que se cumplieron al 100%.
Así mismo,  se cumplieron con los hitos establecidos en el análisis realizado como la Restitución de  San Bernardo y Tres Quebradas. La legalización del 100% del suelo de las manzanas 22-57-65-67 .
Por otra parte en aspectos como la estratedia de optimización del proceso se logró con  el avance en la actualización de las políticas contables, el análisis de costos  desde el punto de vista contable y tributario, y la construcción del libro fiscal.
Finalmente se actualizó la política de inversiones y de liquidez de la Empresa a traves de la  La Resolución  263 del 27 de octubre de 2020.
Los compromisos programados para 2020 fueron cumplidos en su totalidad acorde con el programador de actividades.
</t>
  </si>
  <si>
    <t>Estrategia de modernización de los sistemas de información tecnológicos de la Empresa</t>
  </si>
  <si>
    <t>Implementación del Sistema de Información SGDA para la Empresa</t>
  </si>
  <si>
    <t>Un sistema Implementado en la primera fase</t>
  </si>
  <si>
    <t>Adelantar el proceso de contratación y definición del plan de trabajo para el sistema de información integral de la Empresa de Renovación y Desarrollo Urbano de Bogotá</t>
  </si>
  <si>
    <t>1.Diagnóstico de la necesidad: Se elaboró diagnóstico de la necesidad que se encuentra incorporado en los Estudios Previos del Proceso ERU-CMA-04-2020 / Consultoría para la definición del modelo de gestión de datos e información y la identificación de alternativas para la implementación del sistema de información requerido por la Empresa - SecopII
2. Etapa Contractual:En el mes de Diciembre de 2020 se realizó la adjudicación del proceso concurso de meritos abierto a través de la plataforma SecopII</t>
  </si>
  <si>
    <t>Estrategia de reestructuración de la planta de personal</t>
  </si>
  <si>
    <t>Levantamiento de cargas</t>
  </si>
  <si>
    <t xml:space="preserve">	
Un documento técnico de primera fase</t>
  </si>
  <si>
    <t>Se culminó la el  Docuemento técnico de ejecución primera parte medicíon de cargas laborales, el cual contiene los aspectos relevantes del proceso.</t>
  </si>
  <si>
    <t>Estrategia de Comunicaciones</t>
  </si>
  <si>
    <t>Diseño e implementación de una (1) estrategia integral de comunicación.</t>
  </si>
  <si>
    <t xml:space="preserve">Implementar una estrategía integral de comunicación externa </t>
  </si>
  <si>
    <t xml:space="preserve">Una estrategia definida y  e implementada </t>
  </si>
  <si>
    <t>Para el desarrollo de la implementación de estrategias de comunicación externa, se adelantaron las siguientes acciones: Piezas gráficas, Banners, videos, freepress, ronda de medios, noticias en página web, para las siguientes campañas:
1.	Plan de participación ciudadana Juntos Construimos. 
2.	Adjudicación de las obras de primeros auxilios del edificio La Flauta. 
3.	Despachando Ando.
4.	Día del Hábitat. 
5.	Rendición de cuentas. 
6.	Plan Anticorrupción y de Atención al Ciudadano.
Se apoyaron 66 sinergias diseñadas por la Alcaldía Mayor de Bogotá para redes sociales, dentro de las que se destacan:  #BogotáElMejorHogar, #CorredorVerde, #BogotáSinMiedo, #DesarmePorLaVida, #SéptimaVerde, #BronxMedita, #ArrancaElMetro, #TalentoNoPalanca, #BogotáACieloAbierto, #DíaDelPeatón, #FritangaFest, #SoyComunal, #BogotáElMejorHogar,  #MetroSubaYEngativá, #EnNavidadBogotáBrilla, #LaSéptimaDeTodos, #NavidadSeguraYFeliz, #DíaDeVelitas, #TransMiEnTuMano, #BogotáSeCuidaEnNavidad, #MemoriasDelBronx, #ConEnergíaPorBogotá, #LosJuegosEnBogotá, #DistritosCreativos, #MercadosCampesinos, #BogotáEsImparable, #MatrículaCero.
Así mismo en este periodo se adelantó la construcción de las siguientes estrategias: 
1.	Estrategia de comunicación para el plan de participación Juntos Construimos. 
2.	Estrategia de comunicación para Despachando Ando.
3.	Estrategia de comunicación para la Redición de cuentas institucional.</t>
  </si>
  <si>
    <t>Implementar una estrategía integral de comunicación interna</t>
  </si>
  <si>
    <t>Para el desarrollo de la implementación de estrategias de comunicación interna se adelantaron las siguientes acciones: Arquitectura y concepto de marca, piezas gráficas, Banners, Mailing, Chat institucional, Wallpapers, pendones, videos, especiales en la ERUNET, para las siguientes campañas: 
1.	Protocolos de bioseguridad. 
2.	Mes violeta. 
3.	Autocontrol. 
4.	Participación de la Gerente en el Foro Construyendo la Región Metropolitana.
5.	PIGA
6.	Participación de la Gerente en el foro Día del Peatón "Retos y éxitos en la construcción de una ciudad para peatones.
7.	Proyectos en tu corazón: “Urbanismo con perspectiva de género.”  
8.	Rendición de cuentas.
9.	Juntos estamos construyendo Campaña interna de Navidad.
10.	La Tienda ERUNET – Clasificados.
11.	Campaña interna de donación de regalos para niños y niñas vulnerables.
12.	Novena en bici.
Así mismo se divulgaron por los canales internos 48 campañas en coordinación con la Alcaldía Mayor.</t>
  </si>
  <si>
    <t>Definir e implementar una herramienta de seguimiento al estado, avance y ejecución de los proyectos misionales de la Empresa, generando alertas para la toma de decisiones y que sirva como base para la herramienta tecnológica definitiva</t>
  </si>
  <si>
    <t>1. Definir una herramienta temporal de seguimiento a los proyectos misionales
2. Realizar el diagnóstico y definición de requerimientos tecnológicos para el seguimiento integral a los proyectos misionales de la Empresa.</t>
  </si>
  <si>
    <t>1. Herramienta implementada (corresponde al 50% del cumplimiento de la actividad)
2. Documento de diagnóstico  (corresponde al 50% del cumplimiento de la actividad)</t>
  </si>
  <si>
    <t>Subgerencia de Planeación y Administración de Proyectos</t>
  </si>
  <si>
    <t xml:space="preserve">Entre los diferentes instrumentos con los que se cuenta para llevar a cabo el seguimiento a proyectos misionales, a partir del mes de julio se implementó como herramienta principal una base de datos en Excel a través de la cual se registran los avances y aspectos relevantes de los componentes jurídico, técnico, financiero y social de los proyectos. La referida base es revisada, administrada y custodiada para la Subgerencia de Planeación, quien direcciona las retroalimentaciones y alertas que tengan lugar a los diferentes líderes de proyecto. Esta base se diligencia de manera mensual a través de un drive online que se dispone para tal fin por períodos de tiempo no superiores a ocho días y visibiliza el estado en detalle de los proyectos y da cuenta de todos los componentes de cada uno de los proyectos que ejecuta la empresa. 
Por otra parte, la Subgerencia de Planeación y Administración de Proyectos, elaboró un documento de autodiagnóstico, mediante el cual se identificaron las necesidades informáticas para el manejo de la información relacionada con el seguimiento a los proyectos misionales gestionados por la Empresa de Renovación y Desarrollo Urbano de Bogotá. El documento fue presentado a la Subgerencia de Gestión Corporativa, a fin de que sea tenido en cuenta dentro del plan de trabajo que resulte de la consultoría para la definición del modelo de gestión de datos e información y la identificación de alternativas para la implementación del sistema de información requerido por la Empresa.
</t>
  </si>
  <si>
    <t>Implementación de un nuevo plan estratégico conforme al Plan Distrital de Desarrollo 2020-2024</t>
  </si>
  <si>
    <t>Definición, aprobación, socialización e implementación del Plan estratégico 2020 - 2024</t>
  </si>
  <si>
    <t>Plan estratégico implementado</t>
  </si>
  <si>
    <t>El Plan Estratégico 2020 - 2024, fue aprobado en el marco del Comité Institucional de Gestión y Desempeño, con base en las diferentes mesas de trabajo realizadas con los equipos de trabajo, revisiones y ajustes, fue publicado en la Erunet y en la pagina web de la Empresa, la socialización se realizó a través de la expectativa de un juego denominado "El juego del Saber", que se realizará al interior de la Empresa y cuyas piezas de comunicación direccionaban a la consulta del Plan Estrategico aprobado.</t>
  </si>
  <si>
    <t>Obtener la certificación bajo la norma de calidad ISO 9001:2015</t>
  </si>
  <si>
    <t>Realizar diagnóstico para evaluar el porcentaje de cumplimiento de la Empresa frente a los requisitos exigidos por la norma ISO 9001:2015 y revisar, ajustar y actualizar los elementos del SIG que así lo requieran.</t>
  </si>
  <si>
    <t>Diagnóstico del estado del SIG (corresponde al 30% del cumplimiento de la actividad)
Elementos del SIG actualizados según se determine en el diagnóstico (corresponde al 70% del cumplimiento de la actividad)</t>
  </si>
  <si>
    <t xml:space="preserve">Desde la Subgerencia de Planeación y Administración se lidera el desarrollo del Sistema Integrado de Gestión y todos sus componentes, en ese sentido y aunado al objetivo estratégico de obtener la certificación bajo la norma ISO 9001:2015, la SPAP elaboró un diagnóstico sobre el nivel de cumplimiento de requisitos del Sistema Integrado de Gestión de la Empresa frente a la referida norma y un plan de trabajo mediante el cual se cerrarán las brechas identificadas en el diagnóstico y el cumplimiento de la totalidad de requisitos establecidos.
En ese mismo sentido, se apoya la gestión y desarrollo del Sistema Integrado de Gestión en los diferentes procesos de la Empresa y entre las principales actividades que se realizaron durante el segundo semestre sobresalen la actualización de documentación como son procedimientos, formatos, guías y manuales, el monitoreo al mapa de riesgos, la actualización de la politica de administración del riesgo,  actualización del plan anticorrupción y atención al ciudadano, plan de adecuación y sostenibilidad y todas las actividades incorporadas dentro del PIGA. 
</t>
  </si>
  <si>
    <t>Seguimiento a los instrumentos de gestión</t>
  </si>
  <si>
    <t>Hacer seguimiento a los diferentes instrumentos de planeación</t>
  </si>
  <si>
    <t>Informes de seguimiento a Instrumentos de planeación consolidados (P. Estratégico, P. Acción y P. Contratación)</t>
  </si>
  <si>
    <t>Control Interno</t>
  </si>
  <si>
    <t>Evaluación y seguimiento.
Evaluación de la gestión del riesgo.
Relación con entes externos de control.</t>
  </si>
  <si>
    <t>Realizar auditorías internas de Gestión y de Calidad, conforme con el Plan de Anual de Auditoria aprobado por el Comité Institucional de Coordinación de Control Interno.</t>
  </si>
  <si>
    <t>Auditorías realizadas en el trimestre / Auditorías programadas en el trimestre</t>
  </si>
  <si>
    <t>Jefe Oficina de Control Interno</t>
  </si>
  <si>
    <t>Enfoque hacia la prevención.</t>
  </si>
  <si>
    <t>Promover actividades que fomenten la cultura del autocontrol.</t>
  </si>
  <si>
    <t>Actividades realizadas / Actividades programadas en el año</t>
  </si>
  <si>
    <t>Liderazgo Estratégico -
Enfoque hacia la prevención.</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</si>
  <si>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</si>
  <si>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Asistir a la Totalidad de Comités  a los cuales inviten a la OCI - Brindar las asesorías requeridas en el trimestre</t>
  </si>
  <si>
    <t>Evaluación y seguimiento.</t>
  </si>
  <si>
    <t>Realizar los seguimientos e informes  respectivos dando cumplimiento al Plan Anual de Auditoria.</t>
  </si>
  <si>
    <t>Número de informes presentados en el trimestre / Número de informes a presentar en el trimestre</t>
  </si>
  <si>
    <t>Evaluación y seguimiento.
Evaluación de la gestión del riesgo.</t>
  </si>
  <si>
    <t>Realizar evaluación y seguimiento al Mapa de Riesgos de la Empresa, así como presentar el informe respectivo.</t>
  </si>
  <si>
    <t>Número de seguimientos y evaluaciones realizadas / 3 seguimientos al año (riesgos)</t>
  </si>
  <si>
    <t>Evaluación y seguimiento.
Relación con entes externos de control.</t>
  </si>
  <si>
    <t>Realizar evaluación y seguimiento a los Planes de Mejoramiento de la Empresa, así como presentar el informe respectivo.</t>
  </si>
  <si>
    <t>Número de seguimientos y evaluaciones realizadas / 4 seguimientos al año (planes de mejoramiento por procesos e institucional)</t>
  </si>
  <si>
    <t>Apoyo al seguimiento de  la integralidad, coherencia y oportunidad  de la respuesta de las solicitudes de información y/o Derechos de Petición de los Entes de Control</t>
  </si>
  <si>
    <t>No. De solicitudes atendidas oportunamente/No. De Solicitudes de Entes de Control enrutadas a la Oficina de Control Interno</t>
  </si>
  <si>
    <t xml:space="preserve">En el primer semestre se programó un ciclo de tres (3) auditorias de calidad, las cuales se realizaron en el mes de febrero a los siguientes procesos:
* Gestión de Grupos de Interés
* Gestión, Seguimiento y Administración de Proyectos
* Gestión de Servicios Logísticos 
En el último trimestre se programó el segundo ciclo de auditorías para los 17 procesos de la Empresa. El indicador de las auditorías de calidad  presenta cumplimiento del 100% 100%.
De igual manera, frente a las Auditorías de Gestión, se realizó el cierre de las siguientes auditorias:
-Auditoria Misional - Predios Administrados por la ERU
-Auditoria Voto Nacional - Contratos Asociados (es decir incluye Auditoria de Gestión Contractual) - se realizaron dos entregas
-Auditoría Proceso Ejecución de Proyectos de obra 
-Proyecto San Victorino
- Activos de Información y Funcionamiento Software que maneja la Empresa
- Auditoria a la Implementación del Modelo Integrado de Planeación y Gestión MIPG
Con un avance del 99%
Auditoria por finalizar  vigencia 2021:  Auditoria Proceso Gestión Financiera y Contable 90% de avance a 31 de dic de 2020.
El indicador se cumple al 100%, conforme el tope establecido del 90%. </t>
  </si>
  <si>
    <t>Para la ejecución de esta actividad la Oficina de Control Interno preparó un plan de trabajo para la el desarrollo de la Campaña de Autocontrol que incluye las siguientes actividades: Remisión de material para elaboración de piezas comunicacionales, difusión de piezas comunicacionales, realización de cuatro charlas y diseño y aplicación de evaluación online, lo cual ha quedado documentado en las actas de autocontrol No. 20 del 03 de septiembre de 2020 y No. 21 del 11 de septiembre de 2020. Mediante correo electrónico del 03 de septiembre de 2020 se envió a la Oficina de Comunicaciones el material para el diseño de las piezas comunicacionales.
1. Charla virtual sobre "Roles de Control Interno y Normas Internacionales de Auditoria" realizada el 28 de octubre de 2020 con la participación de 89 colaboradores.
2. Charla virtual sobre el "Modelo integrado de Planeación y Gestión y Transparencia" realizada el  05 de noviembre de 2020 con la participación de 62 colaboradores.
3. Charla virtual sobre el "Sistema de Administración de Riesgos" realizada el 15 de noviembre de 2020 con la participación de 43 colaboradores.</t>
  </si>
  <si>
    <t>Se asistió a la totalidad de Comités  a los cuales invitaron a la  Oficina de Control Interno;  se brindaron las asesorías y acompañamientos requeridos. Cumplimiento 100%.</t>
  </si>
  <si>
    <t xml:space="preserve">Se realizó el primer seguimiento en el mes de enero de 2020, con corte Septiembre - Diciembre de 2019 .
Se realizó el segundo seguimiento en el mes de mayo de 2020, con corte a 30 de Abril de la vigencia de 2020. 
Se realizó el tercer seguimiento en el mes de septiembre de 2020, con corte 30 de agosto de la vigencia de 2020.
Estos seguimientos se encuentran publicados en la Página Web link: http://www.eru.gov.co/es/transparencia/control?title=&amp;field_subcategoria_control_value=1
</t>
  </si>
  <si>
    <t>Durante las vigencias 2020, se presentaron los seguimientos de los:
Planes de Mejoramiento por procesos y del Plan de Mejoramiento de la Contraloria, total de seguimientos en año 4 por cada uno de los Planes.</t>
  </si>
  <si>
    <t xml:space="preserve">En el primer trimestre de la vigencia 2020 se tramitaron 126 requerimientos de entes de control.
En el segundo trimestre de la vigencia 2020 se tramitaron 97 requerimientos de entes de control.
En el tercer trimestre de la vigencia 2020 se tramitaron 157 requerimientos de entes de control.
En el cuarto de la vigencia 2020 se tramitaron 202 requerimientos  de entes de control.
Para un total de 582 requerimientos en la vigencia 2020.
</t>
  </si>
  <si>
    <r>
      <t>•Identific</t>
    </r>
    <r>
      <rPr>
        <sz val="12"/>
        <color rgb="FF000000"/>
        <rFont val="Arial Narrow"/>
        <family val="2"/>
      </rPr>
      <t>ar y seleccionar las zonas requeridas para formular proyectos de desarrollo y renovación urbana.</t>
    </r>
  </si>
  <si>
    <r>
      <t>•</t>
    </r>
    <r>
      <rPr>
        <sz val="12"/>
        <color rgb="FF000000"/>
        <rFont val="Arial Narrow"/>
        <family val="2"/>
      </rPr>
      <t>Elaborar el diagnóstico detallado y estructuración del proceso de formulación y/o gestión de los proyectos desarrollo y renovación urbana.</t>
    </r>
  </si>
  <si>
    <r>
      <t xml:space="preserve">Se presentaron ante el Comité  de Defensa Judicial, Conciliación y Repetición de la Empresa,dos nuevas políticas de prevención del daño antijurídico que son:
Acuerdo 04 de 2020 </t>
    </r>
    <r>
      <rPr>
        <i/>
        <sz val="12"/>
        <color theme="1"/>
        <rFont val="Arial Narrow"/>
        <family val="2"/>
      </rPr>
      <t>“Por medio del cual se aprueba la política de prevención de daño antijurídico relacionada con la acción de repetición en la Empresa de Renovación y Desarrollo Urbano de Bogotá”</t>
    </r>
    <r>
      <rPr>
        <sz val="12"/>
        <color theme="1"/>
        <rFont val="Arial Narrow"/>
        <family val="2"/>
      </rPr>
      <t xml:space="preserve"> y 
Acuerdo 05 de 2020 </t>
    </r>
    <r>
      <rPr>
        <i/>
        <sz val="12"/>
        <color theme="1"/>
        <rFont val="Arial Narrow"/>
        <family val="2"/>
      </rPr>
      <t>“Por medio del cual se aprueba la política de prevención de daño antijurídico relacionada con la adquisición predial adelantada por la Empresa de Renovación y Desarrollo Urbano de Bogotá D.C.”</t>
    </r>
    <r>
      <rPr>
        <sz val="12"/>
        <color theme="1"/>
        <rFont val="Arial Narrow"/>
        <family val="2"/>
      </rPr>
      <t xml:space="preserve">.
Lo que nos da como resultado de cierre de fin de año la adopción del  Manual de Prevencion del Daño Antijurídico y la adpción de 3 Políticas. 
</t>
    </r>
  </si>
  <si>
    <r>
      <t xml:space="preserve">1.Se elaboró diagnóstico de la necesidad que se encuentra incorporado en los Estudios Previos y se desarrolló la etapa contractual del proceso ERU-CMA-05-2020 / GOBIERNO CORPORATIVO- SecopII. Se realizó proceso de concurso de meritos abierto dando como resultado adjudicación del proceso que tiene por objeto </t>
    </r>
    <r>
      <rPr>
        <i/>
        <sz val="12"/>
        <color theme="1"/>
        <rFont val="Arial Narrow"/>
        <family val="2"/>
      </rPr>
      <t>"Prestar los servicios de consultoría para formular el plan estratégico y proponer la estructura de Gobierno Corporativo de la Empresa de Renovación y Desarrollo Urbano de Bogot</t>
    </r>
    <r>
      <rPr>
        <sz val="12"/>
        <color theme="1"/>
        <rFont val="Arial Narrow"/>
        <family val="2"/>
      </rPr>
      <t>á"</t>
    </r>
  </si>
  <si>
    <t>Concurso de Arquitectura “Proyectos Emblemáticos San Juan de Dios”.
• Puesta en marcha la consulta a la comunidad del Concurso.
• Estructuración del concurso para la construcción de las bases y pre-bases que se debe entregar a la Sociedad Colombiana de Arquitectos - SCA.
* Se suscribió el acta de inicio con la SCA, el 17 de noviembre de 2020. Se definió el supervisor del contrato y coordinadores al interior de cada una de las Entidades. Se programaron comités semanales de seguimiento. 
* Se hizo entrega de manera oficial de la documentación requerida por parte de la SCA para dar inicio a la ejecución del contrato, quedando pendiente la información del levantamiento topográfico y estudios de suelos.
* Se radicó ante Ministerio de Cultura el 11 de diciembre de 2020,  documento preliminar de determinantes para las pre bases del concurso por parte de la Empresa de Renovación y Desarrollo Urbano de Bogotá D.C
* Se entregó el documento pre bases por parte de la Sociedad Colombiana de Arquitectos para su revisión y acciones correspondientes, el 18 de diciembre de 2020 a la Empresa de Renovación y Desarrollo Urbano de Bogotá D.C
* El documento de pre bases fue revisado por parte de la Subgerencia de Gestión Urbana y solicitó incorporar unas observaciones a la SCA.  El 30 de diciembre fue radicado nuevamente ante la ERU,  el documento de prebases ajustado por parte de la Sociedad Colombiana de Arquitectos.</t>
  </si>
  <si>
    <t xml:space="preserve">Para el proyecto Corredores Regiotram Occidente y Norte, se ha avanzó en las siguientes actividades cumpliendola meta programada.
Se realizó la elaboración del análisis urbano regional, en los componentes de análisis urbano de tratamientos urbanísticos, usos del suelo, condiciones de edificabilidad, grados de deterioro urbano, identificación de áreas homogéneas, morfología, isócronas, definición de área de influencia, análisis condiciones de inserción Regiotram (corredor, pasos a nivel, pasos elevados, estaciones).
  • Dentro del marco de la elaboración del análisis urbano regional, se analizaron las siguientes variables: Estructura ecológica principal, espacio público, centralidades, operaciones estratégicas, equipamientos, estructura vial, y usos de suelo, localización de las estaciones, caracterización de tramos preliminares, construcción de Isócronas, igualmente se realizó la identificación de áreas susceptibles a incorporación de tratamiento de Renovación Urbana.
  • Es importante anotar que se realizaron mesas de trabajo interinstitucional con Secretaría Distrital de Planeación, Empresa Férrea Regional, Gobernación de Cundinamarca para la articulación de los lineamientos urbanos en el territorio. 
Finalmente, en diciembre se consolido el documento de análisis territorial de acuerdo a los componentes y la definición de lineamientos de inserción urbana: principios, condiciones de partida, análisis y propuesta.
</t>
  </si>
  <si>
    <t xml:space="preserve">Para el proyecto Corredores Regiotram Occidente y Norte, se ha realizó  la definición de lineamientos de inserción urbana  en el marco del análisis territorial realizado y descrito anteriormente,  cumpliendo la meta programada. 
Para el proyecto Corredores Corredor verde - Carrera 7ma, se harealizaron  las siguientes actividades en cumplimiento de la meta programada.
• Se realizó la evaluación y diagnóstico de las condiciones urbanas sobre el corredor verde de la Carrera Séptima entre calle 26 y calle 200 priorizando la acción de la Empresa hasta la calle 100.
  • Se realizó la elaboración del análisis urbano determinando las condiciones de partida para el diseño e implementación del proyecto corredor Verde de la Séptima de acuerdo a las condiciones urbanísticas y estado de avance para la infraestructura de transporte. 
  • En el marco de la elaboración del análisis urbano, se analizaron las siguientes variables: estructura ecológica principal, espacio público, centralidades, operaciones estratégicas, equipamientos, caracterización de tramos preliminares y se realizó la identificación de áreas susceptibles a incorporación de tratamiento de Renovación Urbana.
Finalmente, en diciembre se consolido el documento de análisis territorial de acuerdo a los componentes y la definición de lineamientos para el Corredor Verde.
Proyecto Aglomerciones económicas:
El trabajo realizado en zonas de aglomeración económica como aporte al cumplimiento de la meta durante 2020 se hizo desde tres frentes diferentes:
 • El análisis de proyectos y ámbitos espaciales en donde la ERU previamente había definido una intervención con el objetivo, en lo posible, de incluir componentes de contexto socioeconómico que permitan desarrollar elementos relacionados con la producción local y el empleo. En este sentido, se consolidó el análisis de las variables relevantes y se hizo recomendaciones para los siguientes proyectos y ámbitos espaciales:
- Reencuentro.
- Corredor Regiotram Occidente.
- Borde Río en relación con el Distrito Aeroportuario.  
 - Primera línea del metro. 
• La identificación de ámbitos espaciales en los que la empresa podría adelantar la formulación de nuevos proyectos cuyo origen y énfasis sea la vocación y potencial económico.  
Como resultado del análisis realizado se identificaron tres áreas con potencial desde el punto de vista económico en donde la intervención de la ERU resultaría estratégica enunciadas a continuación:  
- Distrito creativo San Felipe. Arte, cultura. 
- Aglomeración económica de borde en relación con el distrito aeroportuario. 
- Distrito de ciencia, tecnología e información Innovación empresarial.
• Con base en los dos insumos anteriores, se estableció una propuesta de lineamientos generales para la formulación del Plan de Ordenamiento Territorial. Es importante resaltar que se hace necesario acompañar a la Secretaría Distrital de Planeación en la incorporación de estos lineamientos bajo el marco de una gestión conjunta el próximo año.
•  Adicionalmente se realizó gestión Interinstitucional con las entidades del distrito con las cuales se comparten responsabilidad entorno a la ejecución del Plan de Desarrollo ( con Empresa Metro) y la formulación del Plan de Ordenamiento Territorial (con SDP) para la articulación de acciones puntuales sobre el territorio. 
</t>
  </si>
  <si>
    <t>Comercialización de los locales del Proyecto La Colmena.</t>
  </si>
  <si>
    <t>Comercialización de los predios: Cruces, Villa Javier y Santa Cecilia.</t>
  </si>
  <si>
    <t>SAN BERNARDO- CEFE:
* En proceso de finalización de la gestión predial de la AMD-1, ejecución del programa de gestión social y en trámite declaratoria de propiedad jurídica de las vías del PPRU.
* Se adelantan mesas de trabajo para la vinculación de la manzana del cuidado.
* Se realizan mesas de trabajo con el IDU y el DADEP para hacer seguimiento de transferencia de los predios al IDRD (en revisión fuentes de financiación).
SAN BERNARDO- PROYECTO INMOBILIARIO
* Se asisten a las mesas de trabajo de seguimiento al estado de ejecución del contrato para el desarrollo del proyecto inmobiliario de vivienda con constructora Las Galias. 
* En proceso de finalización de la gestión predial, ejecución del programa de gestión social, en trámite declaratoria de propiedad jurídica de las vías del PPRU y en definición del cronograma de ejecución del proyecto urbanístico por parte del desarrollador.
* La Gerencia de Vivienda y la Subgerencia de Desarrollo de Proyectos prepararon presentación del Proyecto San Bernardo para reunión con la Alcaldesa Mayor, en la cual se diseñó la ruta de acciones para resolver de fondo las situaciones pendientes.</t>
  </si>
  <si>
    <t>TRES QUEBRADAS
* Se asisten a las mesas de trabajo de seguimiento al estado de ejecución del contrato para el desarrollo (En ejecución de estudios y diseños y aprobaciones) de las obras de urbanismo y vías v4 del UG1 del Plan parcial Tres Quebradas con el FDS. 
* Teniendo en cuenta que el convenio 464 se encuentra suspendido en este periodo no se ha realizado informe de supervisión al convenio.
* Se firmó la modificación y prórroga por 21 meses del Convenio 464, en esta se redujeron los valores para realizar la restitución de valores a la ERU y a la SDHT, con lo cual se reinició el Convenio a partir del 30 de noviembre de 2020
* La Gerencia de Vivienda y la Subgerencia de Desarrollo de Proyectos prepararon presentación del Proyecto UG1 Tres Quebradas para reunión con la Alcaldesa Mayor, en la cual se diseñó la ruta de acciones para resolver de fondo las situaciones pendientes.</t>
  </si>
  <si>
    <r>
      <rPr>
        <u/>
        <sz val="12"/>
        <rFont val="Arial Narrow"/>
        <family val="2"/>
      </rPr>
      <t>Para el proyecto Borde SUR - (POZ USME):</t>
    </r>
    <r>
      <rPr>
        <sz val="12"/>
        <rFont val="Arial Narrow"/>
        <family val="2"/>
      </rPr>
      <t xml:space="preserve">
Se realizó la elaboración del análisis normativo territorial, dentro del cual se definieron los lineamientos urbanos en el marco de revisión POT. 
Se elaboró el documento lineamientos urbanos para revisión del POT, y la síntesis (paper) para la SDHT y en septiembre de 2020, envió el documento a SDHT quienes son los responsables de escalarlo ante la SDP. Actualmente aún se encuentra en revisión por parte de la SDP y SDHT y se espera retroalimentación de la SDP. 
Dentro del documento de análisis normativo territorial se analizó la información del censo 2018, y el CONPES, cruzada con la información predial del POZ de Usme y su área de influencia. 
Finalmente, en diciembre se concluyó y se consolido todo el documento de análisis territorial de acuerdo a todos los componentes establecido cumpliendo la meta establecida.
Es importante anotar que se realizaron mesas de trabajo interinstitucional con los entes territoriales, y distritales para la articulación de los lineamientos urbanos en el marco de revisión POT.
Se adelanto el análisis del estado actual de la UG2, y se elaboraron las cabidas arquitectónicas en coordinación con la Gerencia del Proyecto. Se analizaron los principios para la definición de los lineamientos de ocupación, elaborando los lineamientos urbanísticos y paisajísticos y las cabidas arquitectónicas, documentos que fueron presentados ante el comité directivo el 04 de noviembre. Adicionalmente se ha prestado apoyo a las subgerencias de desarrollo de proyectos e inmobiliaria para el desarrollo de los presupuestos y los escenarios de proyecto inmobiliario.
Se definieron los lineamientos generales para la implementación de intervenciones paisajísticas dentro de la UG1 y se presentaron ante el fideicomitente - desarrollador privado el 15 de octubre de 2020.
</t>
    </r>
  </si>
  <si>
    <t>A corte de 31 de Diciembre del 2020 se han adquirido 88 predios de los 90 predios requeridos, teniendo en cuenta que los predios adquiridos son los que se encuentran a Titularidad de de ERU y Patrimonios Autonomos. Los dos predios pendientes de adquirir se encuentran en proceso de enajenación</t>
  </si>
  <si>
    <t>La fase 1 Tiene un total de 100, de los cuales ochenta (80) están adquiridos, y siete (7) en trámite institucional (Estos predios no se adquieren).  De los 13 predios pendientes de adquirir, 7 se encuentran en proceso de enajención voluntaria y 6 en proceso de expropiación administrativa</t>
  </si>
  <si>
    <t>En la Fase 2 se tiene un total de 240 predios, de los cuales 155 están adquiridos, quedando pendiente de adquirir 114, de los cuales  43 se encuentran en enajenación voluntaria, 41 en expropiación administrativa y 1 expropiación y enajenación</t>
  </si>
  <si>
    <t>Fue allegada una (1) solicitud por parte del Proyecto Triángulo de Fenicia para la UAU 4 y 5, para lo cual se expidió oferta de servicios ERU No. 20206100035951 y fue aceptada mediante radicado ERU No. 20204200040642.
Se elaboró solicitud para Polo Occidental I mediante radicado ERU No. 20204200047532 del 21 de octubre del 2020
Se elaboró solicitud para Fenicia UAU 2 y 3 mediante radicado ERU No. 20204200047472 del 21 de octubre del 2020</t>
  </si>
  <si>
    <t xml:space="preserve">Se cumplió el indicador en el 91,33% ya que de 15 informes a presentar en el trimestre diez (10) se cumplieron en el 100% y los
siguientes cinco (5) informes se encuentran en proceso de elaboración y revisión con el siguiente estado:
1. Seguimientos a publicaciones de la Contratación en la Plataforma SECOP (segundo semestre 2020) , Avance 60%
2. Seguimiento Comités Institucionales. Avance 60%
3. Seguimiento Estado de Cumplimiento Metas Plan de Desarrollo e Indicadores Avance 90%
6. Seguimiento Informes Gobierno Digital. Avance 80%
7. Seguimiento al Código de Integridad. Avance 80%  </t>
  </si>
  <si>
    <t>Para lograr la meta planteada, se desarrollan las siguientes acciones:
Se estructuraron los componentes técnicos necesarios para llevar a cabo la publicación de la necesidad de contratar las obras de primeros auxilios del Edificio La Flauta.
Contrato suscrito. Acción cumplida 100%</t>
  </si>
  <si>
    <t>A la fecha se tiene estructurado el proceso para contratar las obras complementarias del Parque 5 Ciudadela El Porvenir. Se viene trabajando en la estructuración de las obras complementarias de señalización las cuales al dia de hoy se han realizado las diferentes visitas técnicas para levantamiento de información.  Se complementa el proceso con la elaboración del estudio de mercado correspondiente.</t>
  </si>
  <si>
    <t>Se ejecutó el contrato de mantenimiento y se cumplió con las obras contratadas, en las cuales se han venido realizado las atenciones correspondientes a los predios que se encuentran inmersos dentro de este contrato. Avance satisfactorio y se espera que los recursos del  mismo se puedan optimizar hasta mediados de la vigencia 2021. El porcentaje de avance corrsponde a la sumatoria de las acciiones desarrolladas surante la vigencia 2020.</t>
  </si>
  <si>
    <r>
      <rPr>
        <u/>
        <sz val="10"/>
        <rFont val="Arial Narrow"/>
        <family val="2"/>
      </rPr>
      <t xml:space="preserve">Para el proyecto de Borde RIO: </t>
    </r>
    <r>
      <rPr>
        <sz val="10"/>
        <rFont val="Arial Narrow"/>
        <family val="2"/>
      </rPr>
      <t xml:space="preserve">
Se realizó la recopilación de información y análisis previo para la definición de la actuación de la ERU en el Borde Occidental de la ciudad.
 Se realizó la elaboración del análisis territorial del Borde Occidental de Bogotá, en los componentes de análisis espacial, morfológico, de usos del borde occidental y de los municipios colindantes. Así mismo se definieron de las estrategias regionales y se caracterizaron tres (3) tramos diferenciados para los que se definieron (42) estrategias locales de acuerdo a la información analizada, recorridos, discusiones al interior de la Entidad y mesas interinstitucionales con los entes territoriales, distritales y municipales.
Se realizó la elaboración de la cartografía, documento y presentación de análisis territorial del Borde Occidental de Bogotá. Se incorporaron las conclusiones de la cartografía al documento de análisis territorial y se ajustaron los mapas de las estrategias locales.
Las estrategias regionales y locales fueron presentadas ante la Alcaldía Mayor de Bogotá el 04 de diciembre de 2020 por parte de la Gerente General.
El 27 de noviembre se presentaron las estrategias del tramo 2 ante la mesa de operaciones estratégicas del distrito en el marco de la operación estratégica del aeropuerto. Con base en las decisiones de la mesa realizada se inició la estructuración de un proyecto piloto conjunto entre la SDP y la ERU dentro de la operación estratégica aeropuerto y se han llevado mesas de trabajo semanales (01, 10 de diciembre).
Finalmente, en diciembre se terminó y consolido el documento de análisis territorial del Borde Occidental de Bogotá de acuerdo a todos los componentes establecidos, cumpliendo la meta establecida.
Para el proyecto Borde SUR - (POZ USME):
Se realizó la elaboración del análisis normativo territorial, dentro del cual se definieron los lineamientos urbanos en el marco de revisión POT. 
Se elaboró el documento lineamientos urbanos para revisión del POT, y la síntesis (paper) para la SDHT y en septiembre de 2020, envió el documento a SDHT quienes son los responsables de escalarlo ante la SDP. Actualmente aún se encuentra en revisión por parte de la SDP y SDHT y se espera retroalimentación de la SDP. 
Dentro del documento de análisis normativo territorial se analizó la información del censo 2018, y el CONPES, cruzada con la información predial del POZ de Usme y su área de influencia. 
Finalmente, en diciembre se concluyó y se consolido todo el documento de análisis territorial de acuerdo a todos los componentes establecido cumpliendo la meta establecida.
Es importante anotar que se realizaron mesas de trabajo interinstitucional con los entes territoriales, y distritales para la articulación de los lineamientos urbanos en el marco de revisión POT.
Se adelanto el análisis del estado actual de la UG2, y se elaboraron las cabidas arquitectónicas en coordinación con la Gerencia del Proyecto. Se analizaron los principios para la definición de los lineamientos de ocupación, elaborando los lineamientos urbanísticos y paisajísticos y las cabidas arquitectónicas, documentos que fueron presentados ante el comité directivo el 04 de noviembre. Adicionalmente se ha prestado apoyo a las subgerencias de desarrollo de proyectos e inmobiliaria para el desarrollo de los presupuestos y los escenarios de proyecto inmobiliario.
Se definieron los lineamientos generales para la implementación de intervenciones paisajísticas dentro de la UG1 y se presentaron ante el fideicomitente - desarrollador privado el 15 de octubre de 2020.</t>
    </r>
  </si>
  <si>
    <t>Se estructuró el proceso, para lo cual se desarrollo el siguiente proceso de contratación: " SELECCIONAR UN CONSULTOR ESTRUCTURADOR, QUE DEFINA EL MODELO DE NEGOCIO CON SUS COMPONENTES TÉCNICOS, JURÍDICOS Y ECONOMICO FINANCIEROS, Y ASESORE LA SELECCIÓN DEL EJECUTOR PARA EL DESARROLLO DEL PROYECTO SAN VICTORINO CENTRO INTERNACIONAL DE COMERCIO MAYORISTA - CICM EN LA CIUDAD DE BOGOTÁ." 
Como resultado del contrato, se cuenta con los documentos precontractuales para dar inico al proceso en enero del 2021</t>
  </si>
  <si>
    <t xml:space="preserve">
Se determinó la conveniencia de un desarrollo de explotación temporal. Así, se publicó el proceso para seleccionar un arrendatario para realizar la explotación comercial o económica del predio y el  mobiliario tipo contenedor de la Manzana 22 de San Victorino (Proceso PA SV-01-2020 SECOP II. Evaluación de la propuesta presentada para el proceso PA SV-01-2020 con resultado RECHAZADA a la única propuesta presentada, por lo cual se declaró desierto. El 20 de noviembre se publicó la Evaluación definitiva.
Se definió el  inicio trámite  para la vinculación bajo la modalidad de contratación directa,para el arrendamiento cuyo objeto establece entregar en arrendamiento los predios denominados manzana 10 y 22, así como el mobiliario tipo contenedor ubicado en la manzana 22  de San Victorino y Se elaboraron los documentos precontractuales y contractuales. Comité 59 del 3 de diciembre de 2020</t>
  </si>
  <si>
    <r>
      <t xml:space="preserve">Actividad suspendida para el 2020.
La comercialización de los locales comerciales, esta programada una vez empiece la ocupación de las viviendas que se estan entregando en el proyecto desarrollado, a mayor ocupación será mayor el interes y la promoción de las ventas de los locales comerciales.
Se han realizado acercamientos sin resutado positivo por la no ocupación de la Propiedad Horizontal.
</t>
    </r>
    <r>
      <rPr>
        <sz val="12"/>
        <color rgb="FFFF0000"/>
        <rFont val="Arial Narrow"/>
        <family val="2"/>
      </rPr>
      <t>Se contará a diciembre 31 con el plan de mercadeo para los locales comerciales del proyecto
La comercialización se espera realizar en la vigencia 2021.</t>
    </r>
  </si>
  <si>
    <t>Se cumplió con el 75% de las acciones programadas en el marco del plan de acción definido para la comercilización de estos 3 proyectos en el marco del proyecto de inversión GIDP. El 75% corresponde a acciones de avalúos, elaboración de planes de comercialización, diagnósticos de la situación actual y la recolección de conceptos técnicos, juridicos y financieros que permitieron definir la estratégia de comercialización de los mismos. Quedando para el 2021 la ejecución de la estrategias correspondientes. (15 de 20 acciones programadas)</t>
  </si>
  <si>
    <t>De los 44 predios a transferir, luego de una conciliación y revisión predial, se determinó que los predios a transferir serán 40. A 31 de diciembre se cumplió con el plan de acción para la el registro de los predios a favor de la FUGA de 29 predios en dos escrituras (644/2020 notaria 37 - 7 Predios y 920/2020 notaría 49 -22Predios).
Se cuenta con una tercera escritura de 11 predios radicada y en protocolo de firmas en la notaria 42 el 28 de diciembre, quedando pendiente solo el trámite de registro de la misma. 
(13 de 14 acciones programadas)</t>
  </si>
  <si>
    <t>De los 18 predios disponibles para tranferir al IDRD en el marco del convenio para la habilitación de suelo para la contrrucción del CEFE San BERNARDO, se cuenta con la esctitura 969 de la notaria 55 que transfiere de Alianza Fiduciaria al IDRD 11 Predios.
Una escrtitura adicional de 8 predios a ser transferidos de la ERU al IDRD se encuentra en protocolo de esctituración en la notaría 54 quedando pendiente solo el trámite de registro correspondiente
(7 de 8 actividades programadas)</t>
  </si>
  <si>
    <t>Se logró la restitución de los ingresos producto de la ejecución de convenios y primeros pagos de los proyectos adjudicados. (Formación para el trabajo, Unidad de Gestión 1 Tres quebradas, San bernardo)</t>
  </si>
  <si>
    <t>Se cumplió con el plan de acción definido para las actividades asociadas a la optimización fiduciaria programadas para el segundo semestre del 2020.</t>
  </si>
  <si>
    <r>
      <t>CONVENIO CAD:</t>
    </r>
    <r>
      <rPr>
        <u/>
        <sz val="12"/>
        <color theme="1"/>
        <rFont val="Arial Narrow"/>
        <family val="2"/>
      </rPr>
      <t xml:space="preserve"> Convenio Interadministrativo 245 de 2017</t>
    </r>
    <r>
      <rPr>
        <sz val="12"/>
        <color theme="1"/>
        <rFont val="Arial Narrow"/>
        <family val="2"/>
      </rPr>
      <t xml:space="preserve">. Durante el periodo  se finalizó con el trámite de liquidación de la contratación derivada lo que permitió la suscripción del acta de liquidación del convenio 245  de 2017 el pasado 30 de octubre de 2020. </t>
    </r>
    <r>
      <rPr>
        <u/>
        <sz val="12"/>
        <color theme="1"/>
        <rFont val="Arial Narrow"/>
        <family val="2"/>
      </rPr>
      <t xml:space="preserve">Contrato Interadministrativo 249 de 2019: </t>
    </r>
    <r>
      <rPr>
        <sz val="12"/>
        <color theme="1"/>
        <rFont val="Arial Narrow"/>
        <family val="2"/>
      </rPr>
      <t xml:space="preserve">Durante el periodo se realizaron los ajustes a las actas de liquidación del contrato y esta fue suscrita por el representante legal de la financiera de desarrollo nacional, sin embargo, teniendo en cuenta el cambio en la supervisión del convenio por parte de la empresa, fue necesario ajustar y remitir nuevamente el acta fue remitida nuevamente junto con los documentos que acrediten el cambio en la supervisión. El documento se encuentra en revisión por parte de la Financiera de Desarrollo Nacional. LIQUIDADO </t>
    </r>
    <r>
      <rPr>
        <u/>
        <sz val="12"/>
        <color theme="1"/>
        <rFont val="Arial Narrow"/>
        <family val="2"/>
      </rPr>
      <t xml:space="preserve">Convenio Interadministrativo 623 de 2017: </t>
    </r>
    <r>
      <rPr>
        <sz val="12"/>
        <color theme="1"/>
        <rFont val="Arial Narrow"/>
        <family val="2"/>
      </rPr>
      <t>Se remitió  el informe de supervisión final del convenio mediante radicado  20206000048941 a la Secretaria General como insumo para la elaboración del acta de liquidación del convenio por parte de la Secretaria. LIQUIDADO</t>
    </r>
    <r>
      <rPr>
        <sz val="12"/>
        <rFont val="Arial Narrow"/>
        <family val="2"/>
      </rPr>
      <t xml:space="preserve"> y se realizó la devolución de los recursos el 29 de Diciembre.</t>
    </r>
    <r>
      <rPr>
        <sz val="12"/>
        <color theme="1"/>
        <rFont val="Arial Narrow"/>
        <family val="2"/>
      </rPr>
      <t xml:space="preserve">
CENTURY 21
* Revisión, consolidación y ajustes al Informe de seguimiento del Contrato 03- 2016- viernes 16 de octubre de 2020.
* Desde la Dirección Comercial se emitió mediante comunicación oficial dirigida a Alianza Fiduciaria,Informe de supervisión del contrato No 03-2016 suscrito con Century 21, solicitando análisis por posible configuración de incumplimiento de parte del mismo.
*De igual manera la anterior comunicación se informo a la Dirección de gestión contractual de la subgerencia jurídica de la ERU.
CINEMATECA
*Mesa de trabajo realizada el 1 de octubre de 2020 para revisión conjunta de observaciones, realizadas por la Secretaría General e Idartes de los informes financieros de seguimiento de convenio 295-2014.De noviembre de 2019 a agosto de 2020.
* Reunión 19 de noviembre Convenio 295-2014, en la que se plantearon los temas pendientes para liquidación del convenio,  como liquidaciones de contratos e información financiera.
* Mesa de trabajo 27 de noviembre Convenio 295-2014, revisión  y actualización a las observaciones realizadas a los informes financieros de  seguimiento de convenio 295-201, de abril a septiembre de 2020.
</t>
    </r>
    <r>
      <rPr>
        <sz val="12"/>
        <rFont val="Arial Narrow"/>
        <family val="2"/>
      </rPr>
      <t xml:space="preserve">* La liquidación del convenio dependerá de que se resuelva por parte de la subgerencia de desarrollo de proyectos los trámitésrespectivos al impluesto de delineación del proyecto.
</t>
    </r>
  </si>
  <si>
    <t>Se atendieron todos los procesos solicitados</t>
  </si>
  <si>
    <t>Se realizó el acompañamiento a los procesos solicitados por las áreas y proyectos</t>
  </si>
  <si>
    <t>Se gestionaron las liquidaciones que fueron solicitadas</t>
  </si>
  <si>
    <t xml:space="preserve">A 31 de diciembre de 2020 se culminó la implementación de la primera fase del Sistema de Gestión de Documentos Electrónicos de Archivo  - SGDEA - TAMPUS. En esta fase se implementaron los módulos de Gestión y Contenido, firma digital, TRD y Web Service, así mismo la integración del sistema con la plataforma Bogotá te Escucha. Se realizaron las respectivas capacitaciones para la operación del sistema a todos los colaboradores de la Empresa. </t>
  </si>
  <si>
    <t>Se ralizó el seguimento periódico de cada uno de los instrumentos de planeación y seguimiento definidos para la empresa.</t>
  </si>
  <si>
    <t>Se reporta avance del 85% en el marco de diagnósticos prediales en la gestión del suelo de la manzana 7 del proyecto estación central, Estudio de estudio predial para 4 manzanas localizadas en el Barrio San Bernardo (Pieza Nuevo San Juan – San Bernardo), Información predial Plan Parcial Estación Metro 26 (Respuesta parcial vía correo electrónico). Elaboración de estudio de títulos de cinco (5) predios colindando con el lindero sur del Complejo Hospitalario San Juan de Dios (En elaboración)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</si>
</sst>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Red]0"/>
    <numFmt numFmtId="165" formatCode="dd/mm/yyyy;@"/>
  </numFmts>
  <fonts count="45" x14ac:knownFonts="1">
    <font>
      <sz val="11"/>
      <color theme="1"/>
      <name val="Calibri"/>
      <family val="2"/>
      <scheme val="minor"/>
    </font>
    <font>
      <sz val="11"/>
      <name val="Calibri"/>
      <family val="2"/>
      <scheme val="minor"/>
    </font>
    <font>
      <b/>
      <sz val="16"/>
      <name val="Calibri"/>
      <family val="2"/>
      <scheme val="minor"/>
    </font>
    <font>
      <b/>
      <sz val="11"/>
      <name val="Calibri"/>
      <family val="2"/>
      <scheme val="minor"/>
    </font>
    <font>
      <b/>
      <sz val="12"/>
      <name val="Arial"/>
      <family val="2"/>
    </font>
    <font>
      <sz val="11"/>
      <name val="Arial"/>
      <family val="2"/>
    </font>
    <font>
      <b/>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1"/>
      <color theme="1"/>
      <name val="Arial"/>
      <family val="2"/>
    </font>
    <font>
      <sz val="10"/>
      <color theme="1"/>
      <name val="Arial"/>
      <family val="2"/>
    </font>
    <font>
      <b/>
      <sz val="10"/>
      <color theme="1"/>
      <name val="Arial"/>
      <family val="2"/>
    </font>
    <font>
      <b/>
      <sz val="10"/>
      <color indexed="8"/>
      <name val="Arial"/>
      <family val="2"/>
    </font>
    <font>
      <b/>
      <sz val="9"/>
      <color theme="1"/>
      <name val="Arial"/>
      <family val="2"/>
    </font>
    <font>
      <sz val="10"/>
      <color indexed="8"/>
      <name val="Arial"/>
      <family val="2"/>
    </font>
    <font>
      <sz val="9"/>
      <color theme="1"/>
      <name val="Arial"/>
      <family val="2"/>
    </font>
    <font>
      <sz val="10"/>
      <color rgb="FF202124"/>
      <name val="Arial"/>
      <family val="2"/>
    </font>
    <font>
      <b/>
      <sz val="9"/>
      <name val="Arial Narrow"/>
      <family val="2"/>
    </font>
    <font>
      <sz val="8"/>
      <name val="Arial Narrow"/>
      <family val="2"/>
    </font>
    <font>
      <sz val="8"/>
      <color theme="1"/>
      <name val="Arial Narrow"/>
      <family val="2"/>
    </font>
    <font>
      <sz val="8"/>
      <color rgb="FF000000"/>
      <name val="Arial Narrow"/>
      <family val="2"/>
    </font>
    <font>
      <sz val="10"/>
      <color rgb="FF000000"/>
      <name val="Arial Narrow"/>
      <family val="2"/>
    </font>
    <font>
      <sz val="9"/>
      <color rgb="FF000000"/>
      <name val="Arial Narrow"/>
      <family val="2"/>
    </font>
    <font>
      <sz val="9"/>
      <color theme="1"/>
      <name val="Arial Narrow"/>
      <family val="2"/>
    </font>
    <font>
      <b/>
      <sz val="11"/>
      <color rgb="FF000000"/>
      <name val="Calibri"/>
      <family val="2"/>
      <scheme val="minor"/>
    </font>
    <font>
      <sz val="11"/>
      <color rgb="FF000000"/>
      <name val="Calibri"/>
      <family val="2"/>
      <scheme val="minor"/>
    </font>
    <font>
      <sz val="9"/>
      <name val="Arial Narrow"/>
      <family val="2"/>
    </font>
    <font>
      <sz val="8"/>
      <name val="Calibri"/>
      <family val="2"/>
      <scheme val="minor"/>
    </font>
    <font>
      <sz val="10"/>
      <color theme="1"/>
      <name val="Calibri"/>
      <family val="2"/>
      <scheme val="minor"/>
    </font>
    <font>
      <b/>
      <sz val="9"/>
      <color indexed="81"/>
      <name val="Tahoma"/>
      <family val="2"/>
    </font>
    <font>
      <b/>
      <sz val="10"/>
      <color rgb="FF000000"/>
      <name val="Tahoma"/>
      <family val="2"/>
    </font>
    <font>
      <sz val="10"/>
      <color rgb="FF000000"/>
      <name val="Tahoma"/>
      <family val="2"/>
    </font>
    <font>
      <sz val="12"/>
      <name val="Arial Narrow"/>
      <family val="2"/>
    </font>
    <font>
      <sz val="12"/>
      <color theme="1"/>
      <name val="Arial Narrow"/>
      <family val="2"/>
    </font>
    <font>
      <u/>
      <sz val="12"/>
      <color theme="1"/>
      <name val="Arial Narrow"/>
      <family val="2"/>
    </font>
    <font>
      <sz val="12"/>
      <color rgb="FFFF0000"/>
      <name val="Arial Narrow"/>
      <family val="2"/>
    </font>
    <font>
      <sz val="12"/>
      <color rgb="FF000000"/>
      <name val="Arial Narrow"/>
      <family val="2"/>
    </font>
    <font>
      <i/>
      <sz val="12"/>
      <color theme="1"/>
      <name val="Arial Narrow"/>
      <family val="2"/>
    </font>
    <font>
      <u/>
      <sz val="12"/>
      <name val="Arial Narrow"/>
      <family val="2"/>
    </font>
    <font>
      <sz val="10"/>
      <name val="Arial Narrow"/>
      <family val="2"/>
    </font>
    <font>
      <u/>
      <sz val="10"/>
      <name val="Arial Narrow"/>
      <family val="2"/>
    </font>
    <font>
      <sz val="11"/>
      <color theme="1"/>
      <name val="Arial Narrow"/>
      <family val="2"/>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2CC"/>
        <bgColor indexed="64"/>
      </patternFill>
    </fill>
    <fill>
      <patternFill patternType="solid">
        <fgColor rgb="FFFFFFFF"/>
        <bgColor indexed="64"/>
      </patternFill>
    </fill>
    <fill>
      <patternFill patternType="solid">
        <fgColor theme="3"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B1BBCC"/>
      </left>
      <right style="thin">
        <color rgb="FFB1BBCC"/>
      </right>
      <top/>
      <bottom style="thin">
        <color rgb="FFB1BBCC"/>
      </bottom>
      <diagonal/>
    </border>
    <border>
      <left style="thin">
        <color rgb="FFB1BBCC"/>
      </left>
      <right style="thin">
        <color rgb="FFB1BBCC"/>
      </right>
      <top style="thin">
        <color rgb="FFB1BBCC"/>
      </top>
      <bottom style="thin">
        <color rgb="FFB1BBCC"/>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5">
    <xf numFmtId="0" fontId="0"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174">
    <xf numFmtId="0" fontId="0" fillId="0" borderId="0" xfId="0"/>
    <xf numFmtId="0" fontId="1" fillId="0" borderId="0" xfId="0" applyFont="1" applyAlignment="1">
      <alignment vertical="center" wrapText="1"/>
    </xf>
    <xf numFmtId="0" fontId="3" fillId="3"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1" xfId="0" applyFont="1" applyFill="1" applyBorder="1" applyAlignment="1">
      <alignment horizontal="center"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0" fontId="0" fillId="0" borderId="0" xfId="0" applyAlignment="1">
      <alignment vertical="center"/>
    </xf>
    <xf numFmtId="0" fontId="8" fillId="5" borderId="1" xfId="0" applyFont="1" applyFill="1" applyBorder="1" applyAlignment="1">
      <alignment vertical="center" wrapText="1"/>
    </xf>
    <xf numFmtId="0" fontId="6" fillId="4" borderId="0" xfId="0" applyFont="1" applyFill="1" applyAlignment="1">
      <alignment horizontal="center" vertical="center" wrapText="1"/>
    </xf>
    <xf numFmtId="0" fontId="6" fillId="0" borderId="0" xfId="0" applyFont="1" applyAlignment="1">
      <alignment horizontal="center" vertical="center" wrapText="1"/>
    </xf>
    <xf numFmtId="0" fontId="9" fillId="0" borderId="1" xfId="0" applyFont="1" applyFill="1" applyBorder="1" applyAlignment="1">
      <alignment horizontal="justify" vertical="center" wrapText="1"/>
    </xf>
    <xf numFmtId="0" fontId="10" fillId="0" borderId="0" xfId="0" applyFont="1" applyAlignment="1">
      <alignment vertical="center"/>
    </xf>
    <xf numFmtId="0" fontId="12" fillId="0" borderId="0" xfId="1" applyFont="1"/>
    <xf numFmtId="0" fontId="13" fillId="0" borderId="0" xfId="1" applyFont="1"/>
    <xf numFmtId="0" fontId="14" fillId="5" borderId="1" xfId="1" applyFont="1" applyFill="1" applyBorder="1" applyAlignment="1">
      <alignment horizontal="center" vertical="center"/>
    </xf>
    <xf numFmtId="164" fontId="13" fillId="0" borderId="1" xfId="1" applyNumberFormat="1" applyFont="1" applyBorder="1" applyAlignment="1">
      <alignment horizontal="center" vertical="center"/>
    </xf>
    <xf numFmtId="14" fontId="13" fillId="0" borderId="1" xfId="1" applyNumberFormat="1" applyFont="1" applyBorder="1" applyAlignment="1">
      <alignment horizontal="center" vertical="center"/>
    </xf>
    <xf numFmtId="0" fontId="14" fillId="0" borderId="0" xfId="1" applyFont="1" applyAlignment="1">
      <alignment horizontal="center"/>
    </xf>
    <xf numFmtId="0" fontId="19" fillId="0" borderId="0" xfId="0" applyFont="1"/>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7" borderId="13" xfId="0" applyFont="1" applyFill="1" applyBorder="1" applyAlignment="1">
      <alignment vertical="center" wrapText="1"/>
    </xf>
    <xf numFmtId="0" fontId="0" fillId="7" borderId="13" xfId="0" applyFill="1" applyBorder="1" applyAlignment="1">
      <alignment vertical="center" wrapText="1"/>
    </xf>
    <xf numFmtId="0" fontId="28" fillId="8" borderId="14" xfId="0" applyFont="1" applyFill="1" applyBorder="1" applyAlignment="1">
      <alignment vertical="center" wrapText="1"/>
    </xf>
    <xf numFmtId="0" fontId="0" fillId="8" borderId="14" xfId="0" applyFill="1" applyBorder="1" applyAlignment="1">
      <alignment vertical="center" wrapText="1"/>
    </xf>
    <xf numFmtId="0" fontId="23" fillId="0" borderId="1" xfId="0" applyFont="1" applyBorder="1" applyAlignment="1">
      <alignment vertical="center" wrapText="1"/>
    </xf>
    <xf numFmtId="9" fontId="23" fillId="0" borderId="1" xfId="0" applyNumberFormat="1" applyFont="1" applyBorder="1" applyAlignment="1">
      <alignment horizontal="center" vertical="center" wrapText="1"/>
    </xf>
    <xf numFmtId="0" fontId="26" fillId="9" borderId="1" xfId="0" applyFont="1" applyFill="1" applyBorder="1" applyAlignment="1">
      <alignment horizontal="center" vertical="center" wrapText="1"/>
    </xf>
    <xf numFmtId="14" fontId="22" fillId="0" borderId="1" xfId="0" applyNumberFormat="1" applyFont="1" applyBorder="1" applyAlignment="1">
      <alignment vertical="center" wrapText="1"/>
    </xf>
    <xf numFmtId="0" fontId="29" fillId="9" borderId="1" xfId="0" applyFont="1" applyFill="1" applyBorder="1" applyAlignment="1">
      <alignment horizontal="center" vertical="center" wrapText="1"/>
    </xf>
    <xf numFmtId="0" fontId="29" fillId="9" borderId="1" xfId="0" applyFont="1" applyFill="1" applyBorder="1" applyAlignment="1">
      <alignment horizontal="center" vertical="center"/>
    </xf>
    <xf numFmtId="0" fontId="22"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9" fontId="24" fillId="9" borderId="1" xfId="0" applyNumberFormat="1" applyFont="1" applyFill="1" applyBorder="1" applyAlignment="1">
      <alignment horizontal="center" vertical="center" wrapText="1"/>
    </xf>
    <xf numFmtId="0" fontId="24" fillId="9" borderId="1" xfId="0" applyFont="1" applyFill="1" applyBorder="1" applyAlignment="1">
      <alignment horizontal="right" vertical="center" wrapText="1"/>
    </xf>
    <xf numFmtId="9" fontId="0" fillId="0" borderId="0" xfId="0" applyNumberFormat="1"/>
    <xf numFmtId="9" fontId="0" fillId="0" borderId="0" xfId="2" applyFont="1"/>
    <xf numFmtId="0" fontId="0" fillId="0" borderId="1" xfId="0" applyFill="1" applyBorder="1" applyAlignment="1">
      <alignment vertical="center" wrapText="1"/>
    </xf>
    <xf numFmtId="9" fontId="1" fillId="0" borderId="1" xfId="0" applyNumberFormat="1" applyFont="1" applyFill="1" applyBorder="1" applyAlignment="1">
      <alignment horizontal="center" vertical="center" wrapText="1"/>
    </xf>
    <xf numFmtId="0" fontId="0" fillId="0" borderId="1" xfId="0" applyFill="1" applyBorder="1"/>
    <xf numFmtId="0" fontId="35" fillId="0" borderId="1" xfId="0" applyFont="1" applyFill="1" applyBorder="1" applyAlignment="1">
      <alignment horizontal="center" vertical="center" wrapText="1"/>
    </xf>
    <xf numFmtId="14" fontId="35" fillId="0" borderId="1" xfId="0" applyNumberFormat="1" applyFont="1" applyFill="1" applyBorder="1" applyAlignment="1">
      <alignment horizontal="center" vertical="center" wrapText="1"/>
    </xf>
    <xf numFmtId="9" fontId="35" fillId="0" borderId="1" xfId="0" applyNumberFormat="1" applyFont="1" applyFill="1" applyBorder="1" applyAlignment="1">
      <alignment horizontal="center" vertical="center" wrapText="1"/>
    </xf>
    <xf numFmtId="0" fontId="35" fillId="0" borderId="1" xfId="0" applyFont="1" applyFill="1" applyBorder="1" applyAlignment="1">
      <alignment horizontal="justify" vertical="center" wrapText="1"/>
    </xf>
    <xf numFmtId="10" fontId="35" fillId="0" borderId="1" xfId="3"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10" fontId="35"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readingOrder="1"/>
    </xf>
    <xf numFmtId="0" fontId="35" fillId="0" borderId="1" xfId="0" applyFont="1" applyFill="1" applyBorder="1" applyAlignment="1">
      <alignment vertical="center" wrapText="1"/>
    </xf>
    <xf numFmtId="9" fontId="35" fillId="0" borderId="4" xfId="0" applyNumberFormat="1" applyFont="1" applyFill="1" applyBorder="1" applyAlignment="1">
      <alignment horizontal="center" vertical="center" wrapText="1"/>
    </xf>
    <xf numFmtId="0" fontId="36" fillId="0" borderId="15" xfId="0" applyFont="1" applyFill="1" applyBorder="1" applyAlignment="1">
      <alignment horizontal="center" vertical="center" wrapText="1" readingOrder="1"/>
    </xf>
    <xf numFmtId="0" fontId="36" fillId="0" borderId="15" xfId="0" applyFont="1" applyFill="1" applyBorder="1" applyAlignment="1">
      <alignment horizontal="center" vertical="center" wrapText="1"/>
    </xf>
    <xf numFmtId="0" fontId="35" fillId="0" borderId="1" xfId="1" applyFont="1" applyFill="1" applyBorder="1" applyAlignment="1">
      <alignment horizontal="center" vertical="center" wrapText="1"/>
    </xf>
    <xf numFmtId="0" fontId="36" fillId="0" borderId="1" xfId="1" applyFont="1" applyFill="1" applyBorder="1" applyAlignment="1">
      <alignment horizontal="center" vertical="center" wrapText="1"/>
    </xf>
    <xf numFmtId="14" fontId="36" fillId="0" borderId="1" xfId="1" applyNumberFormat="1" applyFont="1" applyFill="1" applyBorder="1" applyAlignment="1">
      <alignment horizontal="center" vertical="center" wrapText="1"/>
    </xf>
    <xf numFmtId="9" fontId="36" fillId="0" borderId="16" xfId="1" applyNumberFormat="1" applyFont="1" applyFill="1" applyBorder="1" applyAlignment="1">
      <alignment horizontal="center" vertical="center" wrapText="1"/>
    </xf>
    <xf numFmtId="9" fontId="36" fillId="0" borderId="1" xfId="1" applyNumberFormat="1" applyFont="1" applyFill="1" applyBorder="1" applyAlignment="1">
      <alignment horizontal="center" vertical="center" wrapText="1"/>
    </xf>
    <xf numFmtId="14" fontId="36" fillId="0" borderId="1" xfId="0" applyNumberFormat="1" applyFont="1" applyFill="1" applyBorder="1" applyAlignment="1">
      <alignment horizontal="center" vertical="center" wrapText="1"/>
    </xf>
    <xf numFmtId="9" fontId="36" fillId="0" borderId="1" xfId="0" applyNumberFormat="1" applyFont="1" applyFill="1" applyBorder="1" applyAlignment="1">
      <alignment horizontal="center" vertical="center"/>
    </xf>
    <xf numFmtId="0" fontId="36" fillId="0" borderId="1" xfId="1" applyFont="1" applyFill="1" applyBorder="1" applyAlignment="1">
      <alignment horizontal="center" vertical="center"/>
    </xf>
    <xf numFmtId="0" fontId="35" fillId="0" borderId="1" xfId="1" applyFont="1" applyFill="1" applyBorder="1" applyAlignment="1">
      <alignment horizontal="justify" vertical="center" wrapText="1"/>
    </xf>
    <xf numFmtId="14" fontId="35" fillId="0" borderId="1" xfId="1" applyNumberFormat="1" applyFont="1" applyFill="1" applyBorder="1" applyAlignment="1">
      <alignment horizontal="center" vertical="center" wrapText="1"/>
    </xf>
    <xf numFmtId="9" fontId="36" fillId="0" borderId="1" xfId="2" applyFont="1" applyFill="1" applyBorder="1" applyAlignment="1">
      <alignment horizontal="center" vertical="center"/>
    </xf>
    <xf numFmtId="0" fontId="36" fillId="0" borderId="1" xfId="0" applyFont="1" applyFill="1" applyBorder="1" applyAlignment="1">
      <alignment horizontal="justify" vertical="center" wrapText="1"/>
    </xf>
    <xf numFmtId="0" fontId="36" fillId="0" borderId="1" xfId="0" applyFont="1" applyFill="1" applyBorder="1" applyAlignment="1">
      <alignment horizontal="left"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left" vertical="top" wrapText="1"/>
    </xf>
    <xf numFmtId="165" fontId="35" fillId="0" borderId="1" xfId="0" applyNumberFormat="1" applyFont="1" applyFill="1" applyBorder="1" applyAlignment="1">
      <alignment horizontal="center" vertical="center" wrapText="1"/>
    </xf>
    <xf numFmtId="14" fontId="36" fillId="0" borderId="1" xfId="0" applyNumberFormat="1" applyFont="1" applyFill="1" applyBorder="1" applyAlignment="1">
      <alignment horizontal="center" vertical="center"/>
    </xf>
    <xf numFmtId="0" fontId="36" fillId="0" borderId="1" xfId="0" applyFont="1" applyFill="1" applyBorder="1" applyAlignment="1">
      <alignment horizontal="justify" vertical="center"/>
    </xf>
    <xf numFmtId="0" fontId="36" fillId="0" borderId="1" xfId="0" applyFont="1" applyFill="1" applyBorder="1"/>
    <xf numFmtId="9" fontId="35" fillId="0" borderId="1" xfId="0" applyNumberFormat="1" applyFont="1" applyFill="1" applyBorder="1" applyAlignment="1">
      <alignment horizontal="left" vertical="center" wrapText="1"/>
    </xf>
    <xf numFmtId="9" fontId="1" fillId="0" borderId="1" xfId="2" applyFont="1" applyFill="1" applyBorder="1" applyAlignment="1">
      <alignment horizontal="center" vertical="center" wrapText="1"/>
    </xf>
    <xf numFmtId="9" fontId="35" fillId="0" borderId="1" xfId="2" applyFont="1" applyFill="1" applyBorder="1" applyAlignment="1">
      <alignment horizontal="center" vertical="center" wrapText="1"/>
    </xf>
    <xf numFmtId="9" fontId="35" fillId="0" borderId="1" xfId="2" applyNumberFormat="1" applyFont="1" applyFill="1" applyBorder="1" applyAlignment="1">
      <alignment horizontal="center"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vertical="center" wrapText="1"/>
    </xf>
    <xf numFmtId="0" fontId="44" fillId="0"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6" borderId="5"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9" fontId="22" fillId="0" borderId="8" xfId="0" applyNumberFormat="1" applyFont="1" applyBorder="1" applyAlignment="1">
      <alignment horizontal="center" vertical="center" wrapText="1"/>
    </xf>
    <xf numFmtId="0" fontId="22" fillId="9" borderId="2"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1" xfId="0" applyBorder="1" applyAlignment="1">
      <alignment horizontal="center"/>
    </xf>
    <xf numFmtId="0" fontId="20" fillId="9" borderId="8"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11" fillId="2" borderId="10" xfId="0" applyFont="1" applyFill="1" applyBorder="1" applyAlignment="1">
      <alignment horizontal="center" vertical="center" textRotation="90"/>
    </xf>
    <xf numFmtId="0" fontId="11" fillId="2" borderId="5" xfId="0" applyFont="1" applyFill="1" applyBorder="1" applyAlignment="1">
      <alignment horizontal="center" vertical="center" textRotation="90"/>
    </xf>
    <xf numFmtId="0" fontId="11" fillId="2" borderId="6" xfId="0" applyFont="1" applyFill="1" applyBorder="1" applyAlignment="1">
      <alignment horizontal="center" vertical="center" textRotation="90"/>
    </xf>
    <xf numFmtId="0" fontId="12" fillId="0" borderId="1" xfId="1" applyFont="1" applyBorder="1" applyAlignment="1">
      <alignment horizontal="center"/>
    </xf>
    <xf numFmtId="0" fontId="13" fillId="5" borderId="1" xfId="1" applyFont="1" applyFill="1" applyBorder="1" applyAlignment="1">
      <alignment horizontal="center" vertical="center"/>
    </xf>
    <xf numFmtId="0" fontId="14" fillId="5" borderId="1" xfId="1" applyFont="1" applyFill="1" applyBorder="1" applyAlignment="1">
      <alignment horizontal="center" vertical="center"/>
    </xf>
    <xf numFmtId="0" fontId="13" fillId="0" borderId="2" xfId="1" applyFont="1" applyBorder="1" applyAlignment="1">
      <alignment horizontal="left"/>
    </xf>
    <xf numFmtId="0" fontId="13" fillId="0" borderId="3" xfId="1" applyFont="1" applyBorder="1" applyAlignment="1">
      <alignment horizontal="left"/>
    </xf>
    <xf numFmtId="0" fontId="13" fillId="0" borderId="4" xfId="1" applyFont="1" applyBorder="1" applyAlignment="1">
      <alignment horizontal="left"/>
    </xf>
    <xf numFmtId="164" fontId="13" fillId="0" borderId="1" xfId="1" applyNumberFormat="1" applyFont="1" applyBorder="1" applyAlignment="1">
      <alignment horizontal="left"/>
    </xf>
    <xf numFmtId="0" fontId="13" fillId="0" borderId="1" xfId="1" applyFont="1" applyBorder="1" applyAlignment="1">
      <alignment horizontal="left"/>
    </xf>
    <xf numFmtId="0" fontId="14" fillId="0" borderId="0" xfId="1" applyFont="1" applyAlignment="1">
      <alignment horizontal="center"/>
    </xf>
    <xf numFmtId="0" fontId="13" fillId="0" borderId="1" xfId="1" applyFont="1" applyBorder="1" applyAlignment="1">
      <alignment horizontal="left" vertical="center"/>
    </xf>
    <xf numFmtId="0" fontId="14" fillId="5" borderId="1" xfId="1" applyFont="1" applyFill="1" applyBorder="1" applyAlignment="1">
      <alignment horizontal="center"/>
    </xf>
    <xf numFmtId="0" fontId="13" fillId="0" borderId="1" xfId="1" applyFont="1" applyBorder="1" applyAlignment="1">
      <alignment horizontal="left" vertical="center" wrapText="1"/>
    </xf>
    <xf numFmtId="0" fontId="14" fillId="5" borderId="2" xfId="1" applyFont="1" applyFill="1" applyBorder="1" applyAlignment="1">
      <alignment horizontal="center"/>
    </xf>
    <xf numFmtId="0" fontId="14" fillId="5" borderId="4" xfId="1" applyFont="1" applyFill="1" applyBorder="1" applyAlignment="1">
      <alignment horizontal="center"/>
    </xf>
    <xf numFmtId="0" fontId="13" fillId="0" borderId="1" xfId="1" applyFont="1" applyBorder="1" applyAlignment="1">
      <alignment horizontal="center"/>
    </xf>
    <xf numFmtId="0" fontId="13" fillId="0" borderId="1" xfId="1" applyFont="1" applyBorder="1" applyAlignment="1">
      <alignment horizontal="center" wrapText="1"/>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3" fillId="0" borderId="8" xfId="1" applyFont="1" applyBorder="1" applyAlignment="1">
      <alignment horizontal="center"/>
    </xf>
    <xf numFmtId="0" fontId="13" fillId="0" borderId="10" xfId="1" applyFont="1" applyBorder="1" applyAlignment="1">
      <alignment horizontal="center"/>
    </xf>
    <xf numFmtId="0" fontId="13" fillId="0" borderId="7" xfId="1" applyFont="1" applyBorder="1" applyAlignment="1">
      <alignment horizontal="center"/>
    </xf>
    <xf numFmtId="0" fontId="13" fillId="0" borderId="5" xfId="1" applyFont="1" applyBorder="1" applyAlignment="1">
      <alignment horizontal="center"/>
    </xf>
    <xf numFmtId="0" fontId="13" fillId="0" borderId="11" xfId="1" applyFont="1" applyBorder="1" applyAlignment="1">
      <alignment horizontal="center"/>
    </xf>
    <xf numFmtId="0" fontId="13" fillId="0" borderId="6" xfId="1" applyFont="1" applyBorder="1" applyAlignment="1">
      <alignment horizontal="center"/>
    </xf>
    <xf numFmtId="0" fontId="15" fillId="0" borderId="1" xfId="1" applyFont="1" applyBorder="1" applyAlignment="1">
      <alignment horizontal="center" vertical="center" wrapText="1"/>
    </xf>
    <xf numFmtId="0" fontId="13" fillId="0" borderId="9" xfId="1" applyFont="1" applyBorder="1" applyAlignment="1">
      <alignment horizontal="center"/>
    </xf>
    <xf numFmtId="0" fontId="13" fillId="0" borderId="0" xfId="1" applyFont="1" applyBorder="1" applyAlignment="1">
      <alignment horizontal="center"/>
    </xf>
    <xf numFmtId="0" fontId="13" fillId="0" borderId="12" xfId="1" applyFont="1" applyBorder="1" applyAlignment="1">
      <alignment horizontal="center"/>
    </xf>
    <xf numFmtId="10" fontId="36" fillId="0" borderId="1" xfId="0" applyNumberFormat="1" applyFont="1" applyFill="1" applyBorder="1" applyAlignment="1">
      <alignment horizontal="center" vertical="center"/>
    </xf>
    <xf numFmtId="10" fontId="36" fillId="0" borderId="16" xfId="0" applyNumberFormat="1" applyFont="1" applyFill="1" applyBorder="1" applyAlignment="1">
      <alignment horizontal="center" vertical="center"/>
    </xf>
    <xf numFmtId="10" fontId="36" fillId="0" borderId="1" xfId="2" applyNumberFormat="1" applyFont="1" applyFill="1" applyBorder="1" applyAlignment="1">
      <alignment horizontal="center" vertical="center"/>
    </xf>
    <xf numFmtId="9" fontId="36" fillId="0" borderId="1" xfId="2" applyFont="1" applyFill="1" applyBorder="1" applyAlignment="1">
      <alignment horizontal="center" vertical="center" wrapText="1"/>
    </xf>
    <xf numFmtId="9" fontId="31" fillId="0" borderId="1" xfId="0" applyNumberFormat="1" applyFont="1" applyFill="1" applyBorder="1" applyAlignment="1">
      <alignment horizontal="center" vertical="center"/>
    </xf>
    <xf numFmtId="0" fontId="31" fillId="0" borderId="1" xfId="0" applyFont="1" applyFill="1" applyBorder="1" applyAlignment="1">
      <alignment horizontal="left" wrapText="1"/>
    </xf>
    <xf numFmtId="0" fontId="31" fillId="0" borderId="1" xfId="0" applyFont="1" applyFill="1" applyBorder="1" applyAlignment="1">
      <alignment horizontal="left" vertical="center" wrapText="1"/>
    </xf>
    <xf numFmtId="9" fontId="31" fillId="0" borderId="4" xfId="0" applyNumberFormat="1" applyFont="1" applyFill="1" applyBorder="1" applyAlignment="1">
      <alignment horizontal="center" vertical="center"/>
    </xf>
    <xf numFmtId="0" fontId="31" fillId="0" borderId="1" xfId="0" applyFont="1" applyFill="1" applyBorder="1" applyAlignment="1">
      <alignment horizontal="left" vertical="top" wrapText="1"/>
    </xf>
    <xf numFmtId="0" fontId="31" fillId="0" borderId="0" xfId="0" applyFont="1" applyFill="1"/>
    <xf numFmtId="0" fontId="0" fillId="0" borderId="1" xfId="0" applyFill="1" applyBorder="1" applyAlignment="1">
      <alignment vertical="center"/>
    </xf>
    <xf numFmtId="9"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wrapText="1"/>
    </xf>
    <xf numFmtId="0" fontId="0" fillId="0" borderId="1" xfId="0" applyFill="1" applyBorder="1" applyAlignment="1">
      <alignment wrapText="1"/>
    </xf>
  </cellXfs>
  <cellStyles count="5">
    <cellStyle name="Millares 2" xfId="4"/>
    <cellStyle name="Normal" xfId="0" builtinId="0"/>
    <cellStyle name="Normal 2" xfId="1"/>
    <cellStyle name="Porcentaje" xfId="2" builtinId="5"/>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215348</xdr:colOff>
      <xdr:row>0</xdr:row>
      <xdr:rowOff>33131</xdr:rowOff>
    </xdr:from>
    <xdr:to>
      <xdr:col>1</xdr:col>
      <xdr:colOff>588066</xdr:colOff>
      <xdr:row>0</xdr:row>
      <xdr:rowOff>564432</xdr:rowOff>
    </xdr:to>
    <xdr:pic>
      <xdr:nvPicPr>
        <xdr:cNvPr id="7" name="Imagen 5">
          <a:extLst>
            <a:ext uri="{FF2B5EF4-FFF2-40B4-BE49-F238E27FC236}">
              <a16:creationId xmlns:a16="http://schemas.microsoft.com/office/drawing/2014/main" xmlns="" id="{E697F97F-0FB7-4430-A272-CD0FCD549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348" y="33131"/>
          <a:ext cx="1615109" cy="53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114300</xdr:rowOff>
    </xdr:from>
    <xdr:to>
      <xdr:col>3</xdr:col>
      <xdr:colOff>419100</xdr:colOff>
      <xdr:row>3</xdr:row>
      <xdr:rowOff>95250</xdr:rowOff>
    </xdr:to>
    <xdr:grpSp>
      <xdr:nvGrpSpPr>
        <xdr:cNvPr id="2" name="Grupo 7">
          <a:extLst>
            <a:ext uri="{FF2B5EF4-FFF2-40B4-BE49-F238E27FC236}">
              <a16:creationId xmlns:a16="http://schemas.microsoft.com/office/drawing/2014/main" xmlns="" id="{00000000-0008-0000-0300-000002000000}"/>
            </a:ext>
          </a:extLst>
        </xdr:cNvPr>
        <xdr:cNvGrpSpPr>
          <a:grpSpLocks/>
        </xdr:cNvGrpSpPr>
      </xdr:nvGrpSpPr>
      <xdr:grpSpPr bwMode="auto">
        <a:xfrm>
          <a:off x="1162050" y="295275"/>
          <a:ext cx="1895475" cy="504825"/>
          <a:chOff x="0" y="0"/>
          <a:chExt cx="5612127" cy="1388669"/>
        </a:xfrm>
      </xdr:grpSpPr>
      <xdr:pic>
        <xdr:nvPicPr>
          <xdr:cNvPr id="3" name="20 Imagen">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0SUBGERENCIA\2.%20Plan%20de%20Acci&#242;n\2020\1.%20Plan\2.%202do%20Trimestre\1.Plan%20de%20Accion%20%202do%20Trimestre%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Ponderables"/>
      <sheetName val="VALORES"/>
      <sheetName val="Instructivo"/>
      <sheetName val="Control"/>
    </sheetNames>
    <sheetDataSet>
      <sheetData sheetId="0">
        <row r="17">
          <cell r="A17" t="str">
            <v>Voto Nacional FPT</v>
          </cell>
        </row>
      </sheetData>
      <sheetData sheetId="1"/>
      <sheetData sheetId="2">
        <row r="2">
          <cell r="B2" t="str">
            <v>Proyecto Alameda Entreparques</v>
          </cell>
          <cell r="D2" t="str">
            <v>Formular 10 proyectos de renovación urbana priorizados</v>
          </cell>
          <cell r="F2" t="str">
            <v>Adelantar el 100% de la Etapa Preparativa para la formulación de proyectos</v>
          </cell>
          <cell r="H2" t="str">
            <v>Formular proyectos de desarrollo y renovación urbana, de acuerdo con las necesidades y áreas de oportunidad identificadas en las líneas de acción de la empresa, a través de los instrumentos de gestión establecidos en la ley.</v>
          </cell>
        </row>
        <row r="3">
          <cell r="B3" t="str">
            <v>Proyecto CAD</v>
          </cell>
          <cell r="D3" t="str">
            <v>Gestionar 8 manzanas de suelo en tratamiento de renovación urbana</v>
          </cell>
          <cell r="F3" t="str">
            <v>Adelantar el 100% de la Etapa de Formulación</v>
          </cell>
          <cell r="H3" t="str">
            <v>Alcanzar la sostenibilidad económica de la empresa y su posicionamiento, a través de la venta de servicios y proyectos rentables, en el marco de alianzas estratégicas con actores públicos y privados.</v>
          </cell>
        </row>
        <row r="4">
          <cell r="B4" t="str">
            <v>Proyecto Voto Nacional</v>
          </cell>
          <cell r="D4" t="str">
            <v>Incrementar a un 90% la sostenibilidad del SIG</v>
          </cell>
          <cell r="F4" t="str">
            <v>Adelantar el 100% de la etapa previa para Gestión de suelo (8 manzanas de renovación urbana).</v>
          </cell>
          <cell r="H4" t="str">
            <v>Gestionar el suelo necesario para desarrollar los proyectos urbanos integrales, garantizando el restablecimiento y/o mejoramiento de las condiciones iniciales de los propietarios y residentes de los sectores intervenidos, en cumplimiento con lo establecido en el Plan Distrital de Desarrollo.</v>
          </cell>
        </row>
        <row r="5">
          <cell r="B5" t="str">
            <v>Proyecto San Bernardo</v>
          </cell>
          <cell r="D5" t="str">
            <v>No aplica.</v>
          </cell>
          <cell r="F5" t="str">
            <v>Adelantar el 100% del proceso de adquisición de suelo (8 manzanas de renovación urbana).</v>
          </cell>
          <cell r="H5" t="str">
            <v>Fortalecer la estructura administrativa, técnica, institucional y operativa de la empresa, así como incrementar la sostenibilidad del SIG, para alcanzar óptimos niveles de productividad y servicio al cliente interno y externo.</v>
          </cell>
        </row>
        <row r="6">
          <cell r="B6" t="str">
            <v>PPRU Corredor Metro (Decreto 823)</v>
          </cell>
        </row>
        <row r="7">
          <cell r="B7" t="str">
            <v>Usme Central Polígono 2</v>
          </cell>
        </row>
        <row r="8">
          <cell r="B8" t="str">
            <v>Hacienda El Carmen</v>
          </cell>
        </row>
        <row r="9">
          <cell r="B9" t="str">
            <v>Proyecto UG1 Tres Quebradas</v>
          </cell>
          <cell r="F9" t="str">
            <v>Mantener el 100% de los predios en propiedad de la ERU y en los patrimonios autónomos en optimas condiciones, vigilados, a paz y salvo por concepto de impuestos prediales y servicios públicos.</v>
          </cell>
        </row>
        <row r="10">
          <cell r="B10" t="str">
            <v>Proyecto San Juan de Dios</v>
          </cell>
          <cell r="F10" t="str">
            <v>Comercializar 36 hectáreas de suelo útil propiedad de la entidad.</v>
          </cell>
        </row>
        <row r="11">
          <cell r="B11" t="str">
            <v>San Victorino</v>
          </cell>
          <cell r="F11" t="str">
            <v>Ejecución del 100% de los convenios para desarrollo de proyectos.</v>
          </cell>
        </row>
        <row r="12">
          <cell r="B12" t="str">
            <v>Proyecto Ciudad Río</v>
          </cell>
          <cell r="F12" t="str">
            <v>Desarrollar 100% de obras de urbanismo  y construcción, que incluye diseños, trámites ambientales, licencias de construcción, entregas a las E.S.P.  y demás entidades distritales</v>
          </cell>
        </row>
        <row r="13">
          <cell r="B13" t="str">
            <v>El Edén</v>
          </cell>
          <cell r="F13" t="str">
            <v xml:space="preserve">Consolidar y Mantener el Sistema de Gestión Documental de la entidad, acorde con las directrices del Archivo General de la Nación y del Archivo Distrital. </v>
          </cell>
        </row>
        <row r="14">
          <cell r="B14" t="str">
            <v>Idiprón Usme</v>
          </cell>
          <cell r="F14" t="str">
            <v>Fortalecer la infraestructura física de la empresa.</v>
          </cell>
        </row>
        <row r="15">
          <cell r="B15" t="str">
            <v xml:space="preserve">Banco de Proyectos </v>
          </cell>
          <cell r="F15" t="str">
            <v>Fortalecer la infraestructura tecnológica de la empresa.</v>
          </cell>
        </row>
        <row r="16">
          <cell r="B16" t="str">
            <v>Proyecto Voto Nacional-Mártires</v>
          </cell>
          <cell r="F16" t="str">
            <v>Diseñar e implementar una  estrategia de comunicaciones de la Empresa</v>
          </cell>
        </row>
        <row r="17">
          <cell r="B17" t="str">
            <v>Proyecto Voto Nacional-SENA</v>
          </cell>
          <cell r="F17" t="str">
            <v>Implementar 100% el plan de acción para la sostenibilidad del Sistema Integrado de Gestión</v>
          </cell>
        </row>
        <row r="18">
          <cell r="B18" t="str">
            <v>Proyecto Voto Nacional-Distrito Creativo</v>
          </cell>
          <cell r="F18" t="str">
            <v>Atender a la ciudadanía conforme a los parámetros exigidos por el Distrito, sus políticas y la normatividad vigente*</v>
          </cell>
        </row>
        <row r="19">
          <cell r="B19" t="str">
            <v xml:space="preserve">Venta de Predios </v>
          </cell>
          <cell r="F19" t="str">
            <v>Fortalecer la capacidad misional y de apoyo de la empresa a través de un recurso humano apto</v>
          </cell>
        </row>
        <row r="20">
          <cell r="B20" t="str">
            <v xml:space="preserve">Proyecto Estación Central </v>
          </cell>
          <cell r="F20" t="str">
            <v>No aplica.</v>
          </cell>
        </row>
        <row r="21">
          <cell r="B21" t="str">
            <v>Cinemateca</v>
          </cell>
        </row>
        <row r="22">
          <cell r="B22" t="str">
            <v xml:space="preserve">Brisas del Tintal </v>
          </cell>
        </row>
        <row r="23">
          <cell r="B23" t="str">
            <v>Vivienda-OPVs</v>
          </cell>
        </row>
        <row r="24">
          <cell r="B24" t="str">
            <v>Vivienda-Idipron Usme 2</v>
          </cell>
        </row>
        <row r="25">
          <cell r="B25" t="str">
            <v>Vivienda-Usme 1 (PAS 152 - Convenio 720)</v>
          </cell>
        </row>
        <row r="26">
          <cell r="B26" t="str">
            <v>Vivienda-Usme 3 (PAS 152 - Convenio 720)</v>
          </cell>
        </row>
        <row r="27">
          <cell r="B27" t="str">
            <v>Vivienda-Colmena (PAS 152 - Convenio 720)</v>
          </cell>
        </row>
        <row r="28">
          <cell r="B28" t="str">
            <v>Vivienda Eduardo Umaña y Restrepo</v>
          </cell>
        </row>
        <row r="29">
          <cell r="B29" t="str">
            <v>Venta de Predios</v>
          </cell>
        </row>
        <row r="30">
          <cell r="B30" t="str">
            <v>Sistema Integrado de Gestión</v>
          </cell>
        </row>
        <row r="31">
          <cell r="B31" t="str">
            <v>Proyecto UG2 Tres Quebradas</v>
          </cell>
        </row>
        <row r="32">
          <cell r="B32" t="str">
            <v>Predio El Pulpo</v>
          </cell>
        </row>
        <row r="33">
          <cell r="B33" t="str">
            <v>Gestión Jurídica</v>
          </cell>
        </row>
        <row r="34">
          <cell r="B34" t="str">
            <v>Defensa Judicial</v>
          </cell>
        </row>
        <row r="35">
          <cell r="B35" t="str">
            <v>Gestión Contractual</v>
          </cell>
        </row>
        <row r="36">
          <cell r="B36" t="str">
            <v>Fortalecer la estructura administrativa, técnica, institucional y operativa de la empresa</v>
          </cell>
        </row>
        <row r="37">
          <cell r="B37" t="str">
            <v>Estrategia Talento Humano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0"/>
  <sheetViews>
    <sheetView tabSelected="1" view="pageBreakPreview" topLeftCell="H70" zoomScale="70" zoomScaleNormal="100" zoomScaleSheetLayoutView="70" workbookViewId="0">
      <selection activeCell="H51" sqref="H51"/>
    </sheetView>
  </sheetViews>
  <sheetFormatPr baseColWidth="10" defaultColWidth="11.42578125" defaultRowHeight="15" x14ac:dyDescent="0.25"/>
  <cols>
    <col min="1" max="1" width="20.85546875" style="10" customWidth="1"/>
    <col min="2" max="2" width="63.140625" style="10" hidden="1" customWidth="1"/>
    <col min="3" max="3" width="56.42578125" style="10" hidden="1" customWidth="1"/>
    <col min="4" max="4" width="66" style="10" hidden="1" customWidth="1"/>
    <col min="5" max="5" width="58.7109375" style="10" hidden="1" customWidth="1"/>
    <col min="6" max="6" width="26.85546875" style="10" customWidth="1"/>
    <col min="7" max="7" width="55.5703125" style="10" customWidth="1"/>
    <col min="8" max="8" width="68.85546875" style="10" customWidth="1"/>
    <col min="9" max="9" width="36.5703125" style="10" customWidth="1"/>
    <col min="10" max="10" width="14.28515625" style="10" customWidth="1"/>
    <col min="11" max="11" width="24.5703125" style="1" customWidth="1"/>
    <col min="12" max="12" width="11.42578125" style="1" customWidth="1"/>
    <col min="13" max="13" width="114.5703125" style="1" customWidth="1"/>
    <col min="14" max="16384" width="11.42578125" style="1"/>
  </cols>
  <sheetData>
    <row r="1" spans="1:13" ht="46.5" customHeight="1" x14ac:dyDescent="0.25">
      <c r="A1" s="87"/>
      <c r="B1" s="87"/>
      <c r="C1" s="88" t="s">
        <v>259</v>
      </c>
      <c r="D1" s="88"/>
      <c r="E1" s="88"/>
      <c r="F1" s="88"/>
      <c r="G1" s="88"/>
      <c r="H1" s="88"/>
      <c r="I1" s="88"/>
      <c r="J1" s="88"/>
      <c r="K1" s="88"/>
      <c r="L1" s="88"/>
    </row>
    <row r="3" spans="1:13" ht="30" customHeight="1" x14ac:dyDescent="0.25">
      <c r="A3" s="91" t="s">
        <v>1</v>
      </c>
      <c r="B3" s="92"/>
      <c r="C3" s="92"/>
      <c r="D3" s="92"/>
      <c r="E3" s="92"/>
      <c r="F3" s="92"/>
      <c r="G3" s="92"/>
      <c r="H3" s="92"/>
      <c r="I3" s="92"/>
      <c r="J3" s="92"/>
      <c r="K3" s="93"/>
      <c r="L3" s="94" t="s">
        <v>2</v>
      </c>
      <c r="M3" s="95"/>
    </row>
    <row r="4" spans="1:13" x14ac:dyDescent="0.25">
      <c r="A4" s="90" t="s">
        <v>107</v>
      </c>
      <c r="B4" s="90" t="s">
        <v>51</v>
      </c>
      <c r="C4" s="90" t="s">
        <v>104</v>
      </c>
      <c r="D4" s="90" t="s">
        <v>105</v>
      </c>
      <c r="E4" s="90" t="s">
        <v>28</v>
      </c>
      <c r="F4" s="90" t="s">
        <v>54</v>
      </c>
      <c r="G4" s="90" t="s">
        <v>27</v>
      </c>
      <c r="H4" s="90" t="s">
        <v>0</v>
      </c>
      <c r="I4" s="90" t="s">
        <v>74</v>
      </c>
      <c r="J4" s="90" t="s">
        <v>106</v>
      </c>
      <c r="K4" s="90" t="s">
        <v>72</v>
      </c>
      <c r="L4" s="89" t="s">
        <v>242</v>
      </c>
      <c r="M4" s="89"/>
    </row>
    <row r="5" spans="1:13" ht="73.5" customHeight="1" x14ac:dyDescent="0.25">
      <c r="A5" s="90"/>
      <c r="B5" s="90"/>
      <c r="C5" s="90"/>
      <c r="D5" s="90"/>
      <c r="E5" s="90"/>
      <c r="F5" s="90"/>
      <c r="G5" s="90"/>
      <c r="H5" s="90"/>
      <c r="I5" s="90"/>
      <c r="J5" s="90"/>
      <c r="K5" s="90"/>
      <c r="L5" s="2" t="s">
        <v>3</v>
      </c>
      <c r="M5" s="2" t="s">
        <v>4</v>
      </c>
    </row>
    <row r="6" spans="1:13" s="4" customFormat="1" ht="189" customHeight="1" x14ac:dyDescent="0.25">
      <c r="A6" s="46" t="s">
        <v>46</v>
      </c>
      <c r="B6" s="46" t="s">
        <v>110</v>
      </c>
      <c r="C6" s="46" t="s">
        <v>119</v>
      </c>
      <c r="D6" s="46" t="s">
        <v>110</v>
      </c>
      <c r="E6" s="46" t="s">
        <v>157</v>
      </c>
      <c r="F6" s="46" t="s">
        <v>10</v>
      </c>
      <c r="G6" s="46" t="s">
        <v>188</v>
      </c>
      <c r="H6" s="46" t="s">
        <v>179</v>
      </c>
      <c r="I6" s="46" t="s">
        <v>185</v>
      </c>
      <c r="J6" s="47">
        <v>44196</v>
      </c>
      <c r="K6" s="46" t="s">
        <v>187</v>
      </c>
      <c r="L6" s="48">
        <f>Ponderables!I5</f>
        <v>1</v>
      </c>
      <c r="M6" s="49" t="s">
        <v>610</v>
      </c>
    </row>
    <row r="7" spans="1:13" s="4" customFormat="1" ht="78.75" x14ac:dyDescent="0.25">
      <c r="A7" s="46" t="s">
        <v>46</v>
      </c>
      <c r="B7" s="46" t="s">
        <v>110</v>
      </c>
      <c r="C7" s="46" t="s">
        <v>117</v>
      </c>
      <c r="D7" s="46" t="s">
        <v>110</v>
      </c>
      <c r="E7" s="46" t="s">
        <v>157</v>
      </c>
      <c r="F7" s="46" t="s">
        <v>10</v>
      </c>
      <c r="G7" s="46" t="s">
        <v>188</v>
      </c>
      <c r="H7" s="46" t="s">
        <v>180</v>
      </c>
      <c r="I7" s="46" t="s">
        <v>186</v>
      </c>
      <c r="J7" s="47">
        <v>44196</v>
      </c>
      <c r="K7" s="46" t="s">
        <v>187</v>
      </c>
      <c r="L7" s="48">
        <f>Ponderables!I22</f>
        <v>1</v>
      </c>
      <c r="M7" s="49" t="s">
        <v>261</v>
      </c>
    </row>
    <row r="8" spans="1:13" s="4" customFormat="1" ht="172.5" customHeight="1" x14ac:dyDescent="0.25">
      <c r="A8" s="46" t="s">
        <v>45</v>
      </c>
      <c r="B8" s="46" t="s">
        <v>110</v>
      </c>
      <c r="C8" s="46" t="s">
        <v>117</v>
      </c>
      <c r="D8" s="46" t="s">
        <v>110</v>
      </c>
      <c r="E8" s="46" t="s">
        <v>157</v>
      </c>
      <c r="F8" s="46" t="s">
        <v>10</v>
      </c>
      <c r="G8" s="46" t="s">
        <v>192</v>
      </c>
      <c r="H8" s="46" t="s">
        <v>181</v>
      </c>
      <c r="I8" s="46" t="s">
        <v>183</v>
      </c>
      <c r="J8" s="47">
        <v>44196</v>
      </c>
      <c r="K8" s="46" t="s">
        <v>187</v>
      </c>
      <c r="L8" s="48">
        <f>Ponderables!I38</f>
        <v>1.0033333333333334</v>
      </c>
      <c r="M8" s="49" t="s">
        <v>262</v>
      </c>
    </row>
    <row r="9" spans="1:13" s="4" customFormat="1" ht="78.75" x14ac:dyDescent="0.25">
      <c r="A9" s="46" t="s">
        <v>49</v>
      </c>
      <c r="B9" s="46" t="s">
        <v>110</v>
      </c>
      <c r="C9" s="46" t="s">
        <v>117</v>
      </c>
      <c r="D9" s="46" t="s">
        <v>110</v>
      </c>
      <c r="E9" s="46" t="s">
        <v>157</v>
      </c>
      <c r="F9" s="46" t="s">
        <v>10</v>
      </c>
      <c r="G9" s="46" t="s">
        <v>193</v>
      </c>
      <c r="H9" s="46" t="s">
        <v>190</v>
      </c>
      <c r="I9" s="46" t="s">
        <v>191</v>
      </c>
      <c r="J9" s="47">
        <v>44196</v>
      </c>
      <c r="K9" s="46" t="s">
        <v>187</v>
      </c>
      <c r="L9" s="48">
        <f>Ponderables!I50</f>
        <v>1.0033333333333332</v>
      </c>
      <c r="M9" s="49" t="s">
        <v>263</v>
      </c>
    </row>
    <row r="10" spans="1:13" s="4" customFormat="1" ht="120" customHeight="1" x14ac:dyDescent="0.25">
      <c r="A10" s="46" t="s">
        <v>40</v>
      </c>
      <c r="B10" s="46" t="s">
        <v>109</v>
      </c>
      <c r="C10" s="46"/>
      <c r="D10" s="46"/>
      <c r="E10" s="46"/>
      <c r="F10" s="46" t="s">
        <v>10</v>
      </c>
      <c r="G10" s="46" t="s">
        <v>189</v>
      </c>
      <c r="H10" s="46" t="s">
        <v>182</v>
      </c>
      <c r="I10" s="46" t="s">
        <v>183</v>
      </c>
      <c r="J10" s="47">
        <v>44196</v>
      </c>
      <c r="K10" s="46" t="s">
        <v>187</v>
      </c>
      <c r="L10" s="48">
        <f>Ponderables!I62</f>
        <v>1.0033333333333334</v>
      </c>
      <c r="M10" s="49" t="s">
        <v>264</v>
      </c>
    </row>
    <row r="11" spans="1:13" s="4" customFormat="1" ht="120.75" customHeight="1" x14ac:dyDescent="0.25">
      <c r="A11" s="46" t="s">
        <v>249</v>
      </c>
      <c r="B11" s="46"/>
      <c r="C11" s="46"/>
      <c r="D11" s="46"/>
      <c r="E11" s="46"/>
      <c r="F11" s="46" t="s">
        <v>10</v>
      </c>
      <c r="G11" s="46" t="s">
        <v>247</v>
      </c>
      <c r="H11" s="46" t="s">
        <v>248</v>
      </c>
      <c r="I11" s="46" t="s">
        <v>243</v>
      </c>
      <c r="J11" s="47">
        <v>44196</v>
      </c>
      <c r="K11" s="46" t="s">
        <v>187</v>
      </c>
      <c r="L11" s="48">
        <f>Ponderables!I74</f>
        <v>1</v>
      </c>
      <c r="M11" s="49" t="s">
        <v>611</v>
      </c>
    </row>
    <row r="12" spans="1:13" s="4" customFormat="1" ht="78.75" x14ac:dyDescent="0.25">
      <c r="A12" s="46" t="s">
        <v>42</v>
      </c>
      <c r="B12" s="46" t="s">
        <v>111</v>
      </c>
      <c r="C12" s="46" t="s">
        <v>127</v>
      </c>
      <c r="D12" s="46" t="s">
        <v>235</v>
      </c>
      <c r="E12" s="46" t="s">
        <v>167</v>
      </c>
      <c r="F12" s="46" t="s">
        <v>10</v>
      </c>
      <c r="G12" s="46" t="s">
        <v>234</v>
      </c>
      <c r="H12" s="46" t="s">
        <v>184</v>
      </c>
      <c r="I12" s="46" t="s">
        <v>233</v>
      </c>
      <c r="J12" s="47">
        <v>44195</v>
      </c>
      <c r="K12" s="46" t="s">
        <v>187</v>
      </c>
      <c r="L12" s="48">
        <f>Ponderables!I132</f>
        <v>0.99666666666666659</v>
      </c>
      <c r="M12" s="49" t="s">
        <v>266</v>
      </c>
    </row>
    <row r="13" spans="1:13" s="4" customFormat="1" ht="101.25" customHeight="1" x14ac:dyDescent="0.25">
      <c r="A13" s="46" t="s">
        <v>252</v>
      </c>
      <c r="B13" s="46"/>
      <c r="C13" s="46"/>
      <c r="D13" s="46"/>
      <c r="E13" s="46"/>
      <c r="F13" s="46" t="s">
        <v>10</v>
      </c>
      <c r="G13" s="46" t="s">
        <v>251</v>
      </c>
      <c r="H13" s="46" t="s">
        <v>250</v>
      </c>
      <c r="I13" s="46" t="s">
        <v>253</v>
      </c>
      <c r="J13" s="47">
        <v>44196</v>
      </c>
      <c r="K13" s="46" t="s">
        <v>187</v>
      </c>
      <c r="L13" s="83">
        <f>0.46+0.54</f>
        <v>1</v>
      </c>
      <c r="M13" s="49" t="s">
        <v>612</v>
      </c>
    </row>
    <row r="14" spans="1:13" s="4" customFormat="1" ht="283.5" x14ac:dyDescent="0.25">
      <c r="A14" s="46" t="s">
        <v>267</v>
      </c>
      <c r="B14" s="54" t="s">
        <v>109</v>
      </c>
      <c r="C14" s="54" t="s">
        <v>117</v>
      </c>
      <c r="D14" s="54" t="s">
        <v>151</v>
      </c>
      <c r="E14" s="46" t="s">
        <v>160</v>
      </c>
      <c r="F14" s="46" t="s">
        <v>8</v>
      </c>
      <c r="G14" s="46" t="s">
        <v>268</v>
      </c>
      <c r="H14" s="56" t="s">
        <v>593</v>
      </c>
      <c r="I14" s="46" t="s">
        <v>269</v>
      </c>
      <c r="J14" s="47">
        <v>44196</v>
      </c>
      <c r="K14" s="57" t="s">
        <v>270</v>
      </c>
      <c r="L14" s="58">
        <v>1</v>
      </c>
      <c r="M14" s="54" t="s">
        <v>271</v>
      </c>
    </row>
    <row r="15" spans="1:13" s="4" customFormat="1" ht="92.45" customHeight="1" x14ac:dyDescent="0.25">
      <c r="A15" s="46" t="s">
        <v>267</v>
      </c>
      <c r="B15" s="54" t="s">
        <v>109</v>
      </c>
      <c r="C15" s="54" t="s">
        <v>118</v>
      </c>
      <c r="D15" s="54" t="s">
        <v>151</v>
      </c>
      <c r="E15" s="46" t="s">
        <v>161</v>
      </c>
      <c r="F15" s="46" t="s">
        <v>8</v>
      </c>
      <c r="G15" s="46" t="s">
        <v>272</v>
      </c>
      <c r="H15" s="56" t="s">
        <v>594</v>
      </c>
      <c r="I15" s="46" t="s">
        <v>273</v>
      </c>
      <c r="J15" s="47">
        <v>44196</v>
      </c>
      <c r="K15" s="57" t="s">
        <v>270</v>
      </c>
      <c r="L15" s="58">
        <v>1</v>
      </c>
      <c r="M15" s="54" t="s">
        <v>274</v>
      </c>
    </row>
    <row r="16" spans="1:13" s="4" customFormat="1" ht="409.5" x14ac:dyDescent="0.25">
      <c r="A16" s="46" t="s">
        <v>275</v>
      </c>
      <c r="B16" s="54" t="s">
        <v>109</v>
      </c>
      <c r="C16" s="54" t="s">
        <v>119</v>
      </c>
      <c r="D16" s="54" t="s">
        <v>151</v>
      </c>
      <c r="E16" s="46" t="s">
        <v>162</v>
      </c>
      <c r="F16" s="46" t="s">
        <v>8</v>
      </c>
      <c r="G16" s="46" t="s">
        <v>276</v>
      </c>
      <c r="H16" s="46" t="s">
        <v>277</v>
      </c>
      <c r="I16" s="46" t="s">
        <v>278</v>
      </c>
      <c r="J16" s="47">
        <v>44196</v>
      </c>
      <c r="K16" s="57" t="s">
        <v>270</v>
      </c>
      <c r="L16" s="58">
        <v>1</v>
      </c>
      <c r="M16" s="54" t="s">
        <v>279</v>
      </c>
    </row>
    <row r="17" spans="1:13" s="4" customFormat="1" ht="236.25" x14ac:dyDescent="0.25">
      <c r="A17" s="46" t="s">
        <v>280</v>
      </c>
      <c r="B17" s="54" t="s">
        <v>109</v>
      </c>
      <c r="C17" s="54" t="s">
        <v>119</v>
      </c>
      <c r="D17" s="54" t="s">
        <v>151</v>
      </c>
      <c r="E17" s="46" t="s">
        <v>162</v>
      </c>
      <c r="F17" s="46" t="s">
        <v>8</v>
      </c>
      <c r="G17" s="59" t="s">
        <v>281</v>
      </c>
      <c r="H17" s="60" t="s">
        <v>282</v>
      </c>
      <c r="I17" s="60" t="s">
        <v>283</v>
      </c>
      <c r="J17" s="47">
        <v>44196</v>
      </c>
      <c r="K17" s="57" t="s">
        <v>270</v>
      </c>
      <c r="L17" s="58">
        <v>1</v>
      </c>
      <c r="M17" s="54" t="s">
        <v>597</v>
      </c>
    </row>
    <row r="18" spans="1:13" s="4" customFormat="1" ht="409.5" x14ac:dyDescent="0.25">
      <c r="A18" s="46" t="s">
        <v>284</v>
      </c>
      <c r="B18" s="54" t="s">
        <v>109</v>
      </c>
      <c r="C18" s="54" t="s">
        <v>119</v>
      </c>
      <c r="D18" s="54" t="s">
        <v>151</v>
      </c>
      <c r="E18" s="46" t="s">
        <v>162</v>
      </c>
      <c r="F18" s="46" t="s">
        <v>8</v>
      </c>
      <c r="G18" s="60" t="s">
        <v>285</v>
      </c>
      <c r="H18" s="60" t="s">
        <v>286</v>
      </c>
      <c r="I18" s="60" t="s">
        <v>287</v>
      </c>
      <c r="J18" s="47">
        <v>44196</v>
      </c>
      <c r="K18" s="57" t="s">
        <v>270</v>
      </c>
      <c r="L18" s="58">
        <v>1</v>
      </c>
      <c r="M18" s="54" t="s">
        <v>288</v>
      </c>
    </row>
    <row r="19" spans="1:13" s="4" customFormat="1" ht="94.5" x14ac:dyDescent="0.25">
      <c r="A19" s="46" t="s">
        <v>284</v>
      </c>
      <c r="B19" s="54" t="s">
        <v>109</v>
      </c>
      <c r="C19" s="54" t="s">
        <v>119</v>
      </c>
      <c r="D19" s="54" t="s">
        <v>151</v>
      </c>
      <c r="E19" s="46" t="s">
        <v>162</v>
      </c>
      <c r="F19" s="46" t="s">
        <v>8</v>
      </c>
      <c r="G19" s="46" t="s">
        <v>289</v>
      </c>
      <c r="H19" s="46" t="s">
        <v>290</v>
      </c>
      <c r="I19" s="46" t="s">
        <v>291</v>
      </c>
      <c r="J19" s="47">
        <v>44196</v>
      </c>
      <c r="K19" s="57" t="s">
        <v>270</v>
      </c>
      <c r="L19" s="48">
        <v>1</v>
      </c>
      <c r="M19" s="54" t="s">
        <v>292</v>
      </c>
    </row>
    <row r="20" spans="1:13" s="4" customFormat="1" ht="395.25" x14ac:dyDescent="0.25">
      <c r="A20" s="46" t="s">
        <v>293</v>
      </c>
      <c r="B20" s="54" t="s">
        <v>109</v>
      </c>
      <c r="C20" s="54" t="s">
        <v>119</v>
      </c>
      <c r="D20" s="54" t="s">
        <v>151</v>
      </c>
      <c r="E20" s="46" t="s">
        <v>162</v>
      </c>
      <c r="F20" s="46" t="s">
        <v>8</v>
      </c>
      <c r="G20" s="46" t="s">
        <v>294</v>
      </c>
      <c r="H20" s="46" t="s">
        <v>295</v>
      </c>
      <c r="I20" s="46" t="s">
        <v>296</v>
      </c>
      <c r="J20" s="47">
        <v>44196</v>
      </c>
      <c r="K20" s="57" t="s">
        <v>270</v>
      </c>
      <c r="L20" s="48">
        <v>1</v>
      </c>
      <c r="M20" s="84" t="s">
        <v>613</v>
      </c>
    </row>
    <row r="21" spans="1:13" s="4" customFormat="1" ht="329.45" customHeight="1" x14ac:dyDescent="0.25">
      <c r="A21" s="46" t="s">
        <v>297</v>
      </c>
      <c r="B21" s="54" t="s">
        <v>109</v>
      </c>
      <c r="C21" s="54" t="s">
        <v>119</v>
      </c>
      <c r="D21" s="54" t="s">
        <v>151</v>
      </c>
      <c r="E21" s="46" t="s">
        <v>162</v>
      </c>
      <c r="F21" s="46" t="s">
        <v>8</v>
      </c>
      <c r="G21" s="46" t="s">
        <v>294</v>
      </c>
      <c r="H21" s="46" t="s">
        <v>298</v>
      </c>
      <c r="I21" s="46" t="s">
        <v>299</v>
      </c>
      <c r="J21" s="47">
        <v>44196</v>
      </c>
      <c r="K21" s="57" t="s">
        <v>270</v>
      </c>
      <c r="L21" s="48">
        <v>1</v>
      </c>
      <c r="M21" s="54" t="s">
        <v>604</v>
      </c>
    </row>
    <row r="22" spans="1:13" s="4" customFormat="1" ht="339.6" customHeight="1" x14ac:dyDescent="0.25">
      <c r="A22" s="46" t="s">
        <v>300</v>
      </c>
      <c r="B22" s="54" t="s">
        <v>109</v>
      </c>
      <c r="C22" s="54" t="s">
        <v>119</v>
      </c>
      <c r="D22" s="54" t="s">
        <v>151</v>
      </c>
      <c r="E22" s="46" t="s">
        <v>162</v>
      </c>
      <c r="F22" s="46" t="s">
        <v>8</v>
      </c>
      <c r="G22" s="46" t="s">
        <v>301</v>
      </c>
      <c r="H22" s="46" t="s">
        <v>302</v>
      </c>
      <c r="I22" s="46" t="s">
        <v>303</v>
      </c>
      <c r="J22" s="47">
        <v>44196</v>
      </c>
      <c r="K22" s="57" t="s">
        <v>270</v>
      </c>
      <c r="L22" s="48">
        <v>1</v>
      </c>
      <c r="M22" s="85" t="s">
        <v>304</v>
      </c>
    </row>
    <row r="23" spans="1:13" s="4" customFormat="1" ht="315" x14ac:dyDescent="0.25">
      <c r="A23" s="46" t="s">
        <v>305</v>
      </c>
      <c r="B23" s="54" t="s">
        <v>109</v>
      </c>
      <c r="C23" s="54" t="s">
        <v>119</v>
      </c>
      <c r="D23" s="54" t="s">
        <v>151</v>
      </c>
      <c r="E23" s="46" t="s">
        <v>162</v>
      </c>
      <c r="F23" s="46" t="s">
        <v>8</v>
      </c>
      <c r="G23" s="46" t="s">
        <v>306</v>
      </c>
      <c r="H23" s="46" t="s">
        <v>307</v>
      </c>
      <c r="I23" s="46" t="s">
        <v>308</v>
      </c>
      <c r="J23" s="47">
        <v>44196</v>
      </c>
      <c r="K23" s="57" t="s">
        <v>270</v>
      </c>
      <c r="L23" s="48">
        <v>1</v>
      </c>
      <c r="M23" s="54" t="s">
        <v>309</v>
      </c>
    </row>
    <row r="24" spans="1:13" s="4" customFormat="1" ht="252" x14ac:dyDescent="0.25">
      <c r="A24" s="46" t="s">
        <v>310</v>
      </c>
      <c r="B24" s="54" t="s">
        <v>109</v>
      </c>
      <c r="C24" s="54" t="s">
        <v>119</v>
      </c>
      <c r="D24" s="54" t="s">
        <v>151</v>
      </c>
      <c r="E24" s="46" t="s">
        <v>162</v>
      </c>
      <c r="F24" s="46" t="s">
        <v>8</v>
      </c>
      <c r="G24" s="46" t="s">
        <v>311</v>
      </c>
      <c r="H24" s="46" t="s">
        <v>312</v>
      </c>
      <c r="I24" s="46" t="s">
        <v>313</v>
      </c>
      <c r="J24" s="47">
        <v>44196</v>
      </c>
      <c r="K24" s="57" t="s">
        <v>270</v>
      </c>
      <c r="L24" s="48">
        <v>1</v>
      </c>
      <c r="M24" s="54" t="s">
        <v>598</v>
      </c>
    </row>
    <row r="25" spans="1:13" s="4" customFormat="1" ht="409.5" x14ac:dyDescent="0.25">
      <c r="A25" s="46" t="s">
        <v>314</v>
      </c>
      <c r="B25" s="54" t="s">
        <v>109</v>
      </c>
      <c r="C25" s="54" t="s">
        <v>119</v>
      </c>
      <c r="D25" s="54" t="s">
        <v>151</v>
      </c>
      <c r="E25" s="46" t="s">
        <v>162</v>
      </c>
      <c r="F25" s="46" t="s">
        <v>8</v>
      </c>
      <c r="G25" s="46" t="s">
        <v>311</v>
      </c>
      <c r="H25" s="46" t="s">
        <v>315</v>
      </c>
      <c r="I25" s="46" t="s">
        <v>316</v>
      </c>
      <c r="J25" s="47">
        <v>44196</v>
      </c>
      <c r="K25" s="57" t="s">
        <v>270</v>
      </c>
      <c r="L25" s="48">
        <v>1</v>
      </c>
      <c r="M25" s="84" t="s">
        <v>599</v>
      </c>
    </row>
    <row r="26" spans="1:13" s="4" customFormat="1" ht="94.5" x14ac:dyDescent="0.25">
      <c r="A26" s="46" t="s">
        <v>314</v>
      </c>
      <c r="B26" s="54" t="s">
        <v>109</v>
      </c>
      <c r="C26" s="54" t="s">
        <v>119</v>
      </c>
      <c r="D26" s="54" t="s">
        <v>151</v>
      </c>
      <c r="E26" s="46" t="s">
        <v>162</v>
      </c>
      <c r="F26" s="46" t="s">
        <v>8</v>
      </c>
      <c r="G26" s="46" t="s">
        <v>311</v>
      </c>
      <c r="H26" s="46" t="s">
        <v>317</v>
      </c>
      <c r="I26" s="46" t="s">
        <v>318</v>
      </c>
      <c r="J26" s="47">
        <v>44196</v>
      </c>
      <c r="K26" s="57" t="s">
        <v>270</v>
      </c>
      <c r="L26" s="48">
        <v>1</v>
      </c>
      <c r="M26" s="54" t="s">
        <v>319</v>
      </c>
    </row>
    <row r="27" spans="1:13" s="4" customFormat="1" ht="94.5" x14ac:dyDescent="0.25">
      <c r="A27" s="61" t="s">
        <v>320</v>
      </c>
      <c r="B27" s="61" t="s">
        <v>321</v>
      </c>
      <c r="C27" s="61" t="s">
        <v>322</v>
      </c>
      <c r="D27" s="61" t="s">
        <v>323</v>
      </c>
      <c r="E27" s="61" t="s">
        <v>324</v>
      </c>
      <c r="F27" s="61" t="s">
        <v>11</v>
      </c>
      <c r="G27" s="61" t="s">
        <v>325</v>
      </c>
      <c r="H27" s="62" t="s">
        <v>326</v>
      </c>
      <c r="I27" s="62" t="s">
        <v>376</v>
      </c>
      <c r="J27" s="63">
        <v>44196</v>
      </c>
      <c r="K27" s="62" t="s">
        <v>377</v>
      </c>
      <c r="L27" s="64">
        <v>1</v>
      </c>
      <c r="M27" s="52" t="s">
        <v>378</v>
      </c>
    </row>
    <row r="28" spans="1:13" s="4" customFormat="1" ht="110.25" x14ac:dyDescent="0.25">
      <c r="A28" s="61" t="s">
        <v>24</v>
      </c>
      <c r="B28" s="61" t="s">
        <v>327</v>
      </c>
      <c r="C28" s="61" t="s">
        <v>328</v>
      </c>
      <c r="D28" s="61" t="s">
        <v>329</v>
      </c>
      <c r="E28" s="61" t="s">
        <v>330</v>
      </c>
      <c r="F28" s="61" t="s">
        <v>11</v>
      </c>
      <c r="G28" s="61" t="s">
        <v>331</v>
      </c>
      <c r="H28" s="62" t="s">
        <v>332</v>
      </c>
      <c r="I28" s="62" t="s">
        <v>379</v>
      </c>
      <c r="J28" s="63">
        <v>44104</v>
      </c>
      <c r="K28" s="62" t="s">
        <v>380</v>
      </c>
      <c r="L28" s="65">
        <v>1</v>
      </c>
      <c r="M28" s="52" t="s">
        <v>614</v>
      </c>
    </row>
    <row r="29" spans="1:13" s="4" customFormat="1" ht="138.94999999999999" customHeight="1" x14ac:dyDescent="0.25">
      <c r="A29" s="61" t="s">
        <v>24</v>
      </c>
      <c r="B29" s="61" t="s">
        <v>327</v>
      </c>
      <c r="C29" s="61" t="s">
        <v>328</v>
      </c>
      <c r="D29" s="61" t="s">
        <v>323</v>
      </c>
      <c r="E29" s="61" t="s">
        <v>330</v>
      </c>
      <c r="F29" s="61" t="s">
        <v>11</v>
      </c>
      <c r="G29" s="61" t="s">
        <v>333</v>
      </c>
      <c r="H29" s="62" t="s">
        <v>334</v>
      </c>
      <c r="I29" s="62" t="s">
        <v>381</v>
      </c>
      <c r="J29" s="63">
        <v>44196</v>
      </c>
      <c r="K29" s="62" t="s">
        <v>380</v>
      </c>
      <c r="L29" s="65">
        <v>1</v>
      </c>
      <c r="M29" s="52" t="s">
        <v>615</v>
      </c>
    </row>
    <row r="30" spans="1:13" s="4" customFormat="1" ht="157.5" x14ac:dyDescent="0.25">
      <c r="A30" s="61" t="s">
        <v>335</v>
      </c>
      <c r="B30" s="61" t="s">
        <v>321</v>
      </c>
      <c r="C30" s="61" t="s">
        <v>328</v>
      </c>
      <c r="D30" s="61" t="s">
        <v>323</v>
      </c>
      <c r="E30" s="61" t="s">
        <v>336</v>
      </c>
      <c r="F30" s="61" t="s">
        <v>11</v>
      </c>
      <c r="G30" s="61" t="s">
        <v>337</v>
      </c>
      <c r="H30" s="62" t="s">
        <v>600</v>
      </c>
      <c r="I30" s="62" t="s">
        <v>382</v>
      </c>
      <c r="J30" s="63" t="s">
        <v>383</v>
      </c>
      <c r="K30" s="62" t="s">
        <v>384</v>
      </c>
      <c r="L30" s="51" t="s">
        <v>385</v>
      </c>
      <c r="M30" s="50" t="s">
        <v>616</v>
      </c>
    </row>
    <row r="31" spans="1:13" s="4" customFormat="1" ht="126" x14ac:dyDescent="0.25">
      <c r="A31" s="61" t="s">
        <v>335</v>
      </c>
      <c r="B31" s="61" t="s">
        <v>321</v>
      </c>
      <c r="C31" s="61" t="s">
        <v>328</v>
      </c>
      <c r="D31" s="61" t="s">
        <v>329</v>
      </c>
      <c r="E31" s="61" t="s">
        <v>330</v>
      </c>
      <c r="F31" s="61" t="s">
        <v>11</v>
      </c>
      <c r="G31" s="61" t="s">
        <v>338</v>
      </c>
      <c r="H31" s="53" t="s">
        <v>601</v>
      </c>
      <c r="I31" s="53" t="s">
        <v>386</v>
      </c>
      <c r="J31" s="66">
        <v>44134</v>
      </c>
      <c r="K31" s="62" t="s">
        <v>387</v>
      </c>
      <c r="L31" s="67">
        <v>0.75</v>
      </c>
      <c r="M31" s="52" t="s">
        <v>617</v>
      </c>
    </row>
    <row r="32" spans="1:13" s="4" customFormat="1" ht="141.75" x14ac:dyDescent="0.25">
      <c r="A32" s="61" t="s">
        <v>46</v>
      </c>
      <c r="B32" s="61" t="s">
        <v>321</v>
      </c>
      <c r="C32" s="61" t="s">
        <v>339</v>
      </c>
      <c r="D32" s="61" t="s">
        <v>329</v>
      </c>
      <c r="E32" s="61" t="s">
        <v>330</v>
      </c>
      <c r="F32" s="61" t="s">
        <v>11</v>
      </c>
      <c r="G32" s="61" t="s">
        <v>340</v>
      </c>
      <c r="H32" s="62" t="s">
        <v>341</v>
      </c>
      <c r="I32" s="62" t="s">
        <v>388</v>
      </c>
      <c r="J32" s="63">
        <v>44134</v>
      </c>
      <c r="K32" s="62" t="s">
        <v>377</v>
      </c>
      <c r="L32" s="160">
        <v>0.9285714285714286</v>
      </c>
      <c r="M32" s="52" t="s">
        <v>618</v>
      </c>
    </row>
    <row r="33" spans="1:13" s="4" customFormat="1" ht="141.75" x14ac:dyDescent="0.25">
      <c r="A33" s="61" t="s">
        <v>40</v>
      </c>
      <c r="B33" s="61" t="s">
        <v>321</v>
      </c>
      <c r="C33" s="61" t="s">
        <v>339</v>
      </c>
      <c r="D33" s="61" t="s">
        <v>329</v>
      </c>
      <c r="E33" s="61" t="s">
        <v>330</v>
      </c>
      <c r="F33" s="61" t="s">
        <v>11</v>
      </c>
      <c r="G33" s="61" t="s">
        <v>340</v>
      </c>
      <c r="H33" s="62" t="s">
        <v>342</v>
      </c>
      <c r="I33" s="62" t="s">
        <v>389</v>
      </c>
      <c r="J33" s="63">
        <v>44165</v>
      </c>
      <c r="K33" s="62" t="s">
        <v>377</v>
      </c>
      <c r="L33" s="161">
        <v>0.875</v>
      </c>
      <c r="M33" s="52" t="s">
        <v>619</v>
      </c>
    </row>
    <row r="34" spans="1:13" s="4" customFormat="1" ht="157.5" x14ac:dyDescent="0.25">
      <c r="A34" s="61" t="s">
        <v>343</v>
      </c>
      <c r="B34" s="61" t="s">
        <v>327</v>
      </c>
      <c r="C34" s="61" t="s">
        <v>339</v>
      </c>
      <c r="D34" s="61" t="s">
        <v>329</v>
      </c>
      <c r="E34" s="61" t="s">
        <v>336</v>
      </c>
      <c r="F34" s="61" t="s">
        <v>11</v>
      </c>
      <c r="G34" s="61" t="s">
        <v>344</v>
      </c>
      <c r="H34" s="53" t="s">
        <v>345</v>
      </c>
      <c r="I34" s="53" t="s">
        <v>390</v>
      </c>
      <c r="J34" s="63">
        <v>44196</v>
      </c>
      <c r="K34" s="62" t="s">
        <v>391</v>
      </c>
      <c r="L34" s="67">
        <v>0.8</v>
      </c>
      <c r="M34" s="52" t="s">
        <v>620</v>
      </c>
    </row>
    <row r="35" spans="1:13" s="4" customFormat="1" ht="141.75" x14ac:dyDescent="0.25">
      <c r="A35" s="61" t="s">
        <v>346</v>
      </c>
      <c r="B35" s="61" t="s">
        <v>321</v>
      </c>
      <c r="C35" s="61" t="s">
        <v>347</v>
      </c>
      <c r="D35" s="61" t="s">
        <v>329</v>
      </c>
      <c r="E35" s="61" t="s">
        <v>348</v>
      </c>
      <c r="F35" s="61" t="s">
        <v>349</v>
      </c>
      <c r="G35" s="61" t="s">
        <v>350</v>
      </c>
      <c r="H35" s="62" t="s">
        <v>351</v>
      </c>
      <c r="I35" s="62" t="s">
        <v>392</v>
      </c>
      <c r="J35" s="63">
        <v>44196</v>
      </c>
      <c r="K35" s="62" t="s">
        <v>393</v>
      </c>
      <c r="L35" s="67">
        <v>1</v>
      </c>
      <c r="M35" s="52" t="s">
        <v>621</v>
      </c>
    </row>
    <row r="36" spans="1:13" s="4" customFormat="1" ht="41.25" customHeight="1" x14ac:dyDescent="0.25">
      <c r="A36" s="61" t="s">
        <v>352</v>
      </c>
      <c r="B36" s="61" t="s">
        <v>327</v>
      </c>
      <c r="C36" s="61" t="s">
        <v>339</v>
      </c>
      <c r="D36" s="61" t="s">
        <v>323</v>
      </c>
      <c r="E36" s="61" t="s">
        <v>353</v>
      </c>
      <c r="F36" s="61" t="s">
        <v>11</v>
      </c>
      <c r="G36" s="61" t="s">
        <v>354</v>
      </c>
      <c r="H36" s="53" t="s">
        <v>355</v>
      </c>
      <c r="I36" s="53" t="s">
        <v>394</v>
      </c>
      <c r="J36" s="63">
        <v>44196</v>
      </c>
      <c r="K36" s="62" t="s">
        <v>393</v>
      </c>
      <c r="L36" s="67">
        <v>0.5</v>
      </c>
      <c r="M36" s="52" t="s">
        <v>622</v>
      </c>
    </row>
    <row r="37" spans="1:13" s="4" customFormat="1" ht="37.5" customHeight="1" x14ac:dyDescent="0.25">
      <c r="A37" s="61" t="s">
        <v>356</v>
      </c>
      <c r="B37" s="61" t="s">
        <v>327</v>
      </c>
      <c r="C37" s="61" t="s">
        <v>339</v>
      </c>
      <c r="D37" s="61" t="s">
        <v>323</v>
      </c>
      <c r="E37" s="61" t="s">
        <v>357</v>
      </c>
      <c r="F37" s="61" t="s">
        <v>349</v>
      </c>
      <c r="G37" s="61" t="s">
        <v>358</v>
      </c>
      <c r="H37" s="53" t="s">
        <v>359</v>
      </c>
      <c r="I37" s="53" t="s">
        <v>395</v>
      </c>
      <c r="J37" s="66">
        <v>44196</v>
      </c>
      <c r="K37" s="62" t="s">
        <v>396</v>
      </c>
      <c r="L37" s="162">
        <v>0.2839506172839506</v>
      </c>
      <c r="M37" s="53" t="s">
        <v>397</v>
      </c>
    </row>
    <row r="38" spans="1:13" s="4" customFormat="1" ht="94.5" x14ac:dyDescent="0.25">
      <c r="A38" s="61" t="s">
        <v>360</v>
      </c>
      <c r="B38" s="61" t="s">
        <v>361</v>
      </c>
      <c r="C38" s="62" t="s">
        <v>362</v>
      </c>
      <c r="D38" s="61" t="s">
        <v>329</v>
      </c>
      <c r="E38" s="61" t="s">
        <v>336</v>
      </c>
      <c r="F38" s="61" t="s">
        <v>349</v>
      </c>
      <c r="G38" s="61" t="s">
        <v>363</v>
      </c>
      <c r="H38" s="53" t="s">
        <v>364</v>
      </c>
      <c r="I38" s="53" t="s">
        <v>398</v>
      </c>
      <c r="J38" s="63">
        <v>44196</v>
      </c>
      <c r="K38" s="62" t="s">
        <v>393</v>
      </c>
      <c r="L38" s="67">
        <v>1</v>
      </c>
      <c r="M38" s="53" t="s">
        <v>399</v>
      </c>
    </row>
    <row r="39" spans="1:13" s="4" customFormat="1" ht="78.75" x14ac:dyDescent="0.25">
      <c r="A39" s="61" t="s">
        <v>360</v>
      </c>
      <c r="B39" s="61" t="s">
        <v>365</v>
      </c>
      <c r="C39" s="62" t="s">
        <v>366</v>
      </c>
      <c r="D39" s="61" t="s">
        <v>329</v>
      </c>
      <c r="E39" s="61" t="s">
        <v>336</v>
      </c>
      <c r="F39" s="61" t="s">
        <v>349</v>
      </c>
      <c r="G39" s="61" t="s">
        <v>367</v>
      </c>
      <c r="H39" s="62" t="s">
        <v>368</v>
      </c>
      <c r="I39" s="62" t="s">
        <v>400</v>
      </c>
      <c r="J39" s="63">
        <v>44042</v>
      </c>
      <c r="K39" s="62" t="s">
        <v>401</v>
      </c>
      <c r="L39" s="67">
        <v>1</v>
      </c>
      <c r="M39" s="52" t="s">
        <v>402</v>
      </c>
    </row>
    <row r="40" spans="1:13" s="4" customFormat="1" ht="94.5" x14ac:dyDescent="0.25">
      <c r="A40" s="61" t="s">
        <v>360</v>
      </c>
      <c r="B40" s="61" t="s">
        <v>361</v>
      </c>
      <c r="C40" s="62" t="s">
        <v>369</v>
      </c>
      <c r="D40" s="61" t="s">
        <v>329</v>
      </c>
      <c r="E40" s="61" t="s">
        <v>330</v>
      </c>
      <c r="F40" s="61" t="s">
        <v>349</v>
      </c>
      <c r="G40" s="61" t="s">
        <v>370</v>
      </c>
      <c r="H40" s="53" t="s">
        <v>371</v>
      </c>
      <c r="I40" s="53" t="s">
        <v>403</v>
      </c>
      <c r="J40" s="66">
        <v>44114</v>
      </c>
      <c r="K40" s="53" t="s">
        <v>393</v>
      </c>
      <c r="L40" s="67">
        <v>1</v>
      </c>
      <c r="M40" s="52" t="s">
        <v>404</v>
      </c>
    </row>
    <row r="41" spans="1:13" s="4" customFormat="1" ht="78.75" x14ac:dyDescent="0.25">
      <c r="A41" s="68" t="s">
        <v>352</v>
      </c>
      <c r="B41" s="62" t="s">
        <v>321</v>
      </c>
      <c r="C41" s="62" t="s">
        <v>322</v>
      </c>
      <c r="D41" s="62" t="s">
        <v>323</v>
      </c>
      <c r="E41" s="62" t="s">
        <v>330</v>
      </c>
      <c r="F41" s="68" t="s">
        <v>11</v>
      </c>
      <c r="G41" s="61" t="s">
        <v>372</v>
      </c>
      <c r="H41" s="53" t="s">
        <v>373</v>
      </c>
      <c r="I41" s="53" t="s">
        <v>405</v>
      </c>
      <c r="J41" s="63">
        <v>44196</v>
      </c>
      <c r="K41" s="62" t="s">
        <v>393</v>
      </c>
      <c r="L41" s="67">
        <v>1</v>
      </c>
      <c r="M41" s="52" t="s">
        <v>406</v>
      </c>
    </row>
    <row r="42" spans="1:13" s="4" customFormat="1" ht="78.75" x14ac:dyDescent="0.25">
      <c r="A42" s="68" t="s">
        <v>352</v>
      </c>
      <c r="B42" s="62" t="s">
        <v>321</v>
      </c>
      <c r="C42" s="62" t="s">
        <v>339</v>
      </c>
      <c r="D42" s="62" t="s">
        <v>323</v>
      </c>
      <c r="E42" s="62" t="s">
        <v>330</v>
      </c>
      <c r="F42" s="68" t="s">
        <v>11</v>
      </c>
      <c r="G42" s="61" t="s">
        <v>374</v>
      </c>
      <c r="H42" s="53" t="s">
        <v>375</v>
      </c>
      <c r="I42" s="53" t="s">
        <v>407</v>
      </c>
      <c r="J42" s="63" t="s">
        <v>383</v>
      </c>
      <c r="K42" s="62" t="s">
        <v>393</v>
      </c>
      <c r="L42" s="51" t="s">
        <v>385</v>
      </c>
      <c r="M42" s="52" t="s">
        <v>408</v>
      </c>
    </row>
    <row r="43" spans="1:13" s="4" customFormat="1" ht="236.25" x14ac:dyDescent="0.25">
      <c r="A43" s="68" t="s">
        <v>409</v>
      </c>
      <c r="B43" s="61" t="s">
        <v>40</v>
      </c>
      <c r="C43" s="69" t="s">
        <v>111</v>
      </c>
      <c r="D43" s="69" t="s">
        <v>410</v>
      </c>
      <c r="E43" s="69" t="s">
        <v>150</v>
      </c>
      <c r="F43" s="69" t="s">
        <v>158</v>
      </c>
      <c r="G43" s="61" t="s">
        <v>10</v>
      </c>
      <c r="H43" s="69" t="s">
        <v>411</v>
      </c>
      <c r="I43" s="69" t="s">
        <v>412</v>
      </c>
      <c r="J43" s="70">
        <v>44196</v>
      </c>
      <c r="K43" s="61" t="s">
        <v>413</v>
      </c>
      <c r="L43" s="50">
        <v>1</v>
      </c>
      <c r="M43" s="69" t="s">
        <v>602</v>
      </c>
    </row>
    <row r="44" spans="1:13" s="4" customFormat="1" ht="157.5" x14ac:dyDescent="0.25">
      <c r="A44" s="68" t="s">
        <v>409</v>
      </c>
      <c r="B44" s="61" t="s">
        <v>41</v>
      </c>
      <c r="C44" s="69" t="s">
        <v>111</v>
      </c>
      <c r="D44" s="69" t="s">
        <v>410</v>
      </c>
      <c r="E44" s="69" t="s">
        <v>150</v>
      </c>
      <c r="F44" s="69" t="s">
        <v>158</v>
      </c>
      <c r="G44" s="61" t="s">
        <v>10</v>
      </c>
      <c r="H44" s="69" t="s">
        <v>414</v>
      </c>
      <c r="I44" s="69" t="s">
        <v>415</v>
      </c>
      <c r="J44" s="70">
        <v>44196</v>
      </c>
      <c r="K44" s="61" t="s">
        <v>413</v>
      </c>
      <c r="L44" s="50">
        <v>1</v>
      </c>
      <c r="M44" s="69" t="s">
        <v>603</v>
      </c>
    </row>
    <row r="45" spans="1:13" s="4" customFormat="1" ht="78.75" x14ac:dyDescent="0.25">
      <c r="A45" s="61" t="s">
        <v>42</v>
      </c>
      <c r="B45" s="61" t="s">
        <v>327</v>
      </c>
      <c r="C45" s="61" t="s">
        <v>416</v>
      </c>
      <c r="D45" s="61" t="s">
        <v>417</v>
      </c>
      <c r="E45" s="61" t="s">
        <v>418</v>
      </c>
      <c r="F45" s="61" t="s">
        <v>10</v>
      </c>
      <c r="G45" s="61" t="s">
        <v>419</v>
      </c>
      <c r="H45" s="62" t="s">
        <v>420</v>
      </c>
      <c r="I45" s="62" t="s">
        <v>421</v>
      </c>
      <c r="J45" s="63">
        <v>44134</v>
      </c>
      <c r="K45" s="62" t="s">
        <v>422</v>
      </c>
      <c r="L45" s="71">
        <v>1</v>
      </c>
      <c r="M45" s="53" t="s">
        <v>423</v>
      </c>
    </row>
    <row r="46" spans="1:13" s="4" customFormat="1" ht="78.75" x14ac:dyDescent="0.25">
      <c r="A46" s="61" t="s">
        <v>42</v>
      </c>
      <c r="B46" s="61" t="s">
        <v>321</v>
      </c>
      <c r="C46" s="61" t="s">
        <v>424</v>
      </c>
      <c r="D46" s="61" t="s">
        <v>425</v>
      </c>
      <c r="E46" s="61" t="s">
        <v>426</v>
      </c>
      <c r="F46" s="61" t="s">
        <v>10</v>
      </c>
      <c r="G46" s="61" t="s">
        <v>427</v>
      </c>
      <c r="H46" s="62" t="s">
        <v>428</v>
      </c>
      <c r="I46" s="62" t="s">
        <v>429</v>
      </c>
      <c r="J46" s="63">
        <v>44119</v>
      </c>
      <c r="K46" s="62" t="s">
        <v>430</v>
      </c>
      <c r="L46" s="71">
        <v>1</v>
      </c>
      <c r="M46" s="53" t="s">
        <v>431</v>
      </c>
    </row>
    <row r="47" spans="1:13" s="4" customFormat="1" ht="78.75" x14ac:dyDescent="0.25">
      <c r="A47" s="61" t="s">
        <v>42</v>
      </c>
      <c r="B47" s="61" t="s">
        <v>327</v>
      </c>
      <c r="C47" s="61" t="s">
        <v>424</v>
      </c>
      <c r="D47" s="61" t="s">
        <v>425</v>
      </c>
      <c r="E47" s="61" t="s">
        <v>426</v>
      </c>
      <c r="F47" s="61" t="s">
        <v>10</v>
      </c>
      <c r="G47" s="61" t="s">
        <v>427</v>
      </c>
      <c r="H47" s="62" t="s">
        <v>432</v>
      </c>
      <c r="I47" s="62" t="s">
        <v>429</v>
      </c>
      <c r="J47" s="63" t="s">
        <v>383</v>
      </c>
      <c r="K47" s="62" t="s">
        <v>430</v>
      </c>
      <c r="L47" s="163" t="str">
        <f>J47</f>
        <v>Actividad suspendida para el 2020.</v>
      </c>
      <c r="M47" s="53" t="s">
        <v>433</v>
      </c>
    </row>
    <row r="48" spans="1:13" s="4" customFormat="1" ht="78.75" x14ac:dyDescent="0.25">
      <c r="A48" s="61" t="s">
        <v>42</v>
      </c>
      <c r="B48" s="61" t="s">
        <v>327</v>
      </c>
      <c r="C48" s="61" t="s">
        <v>424</v>
      </c>
      <c r="D48" s="61" t="s">
        <v>434</v>
      </c>
      <c r="E48" s="61" t="s">
        <v>435</v>
      </c>
      <c r="F48" s="61" t="s">
        <v>10</v>
      </c>
      <c r="G48" s="61" t="s">
        <v>436</v>
      </c>
      <c r="H48" s="62" t="s">
        <v>437</v>
      </c>
      <c r="I48" s="62" t="s">
        <v>438</v>
      </c>
      <c r="J48" s="63">
        <v>44134</v>
      </c>
      <c r="K48" s="62" t="s">
        <v>430</v>
      </c>
      <c r="L48" s="71">
        <v>1</v>
      </c>
      <c r="M48" s="53" t="s">
        <v>439</v>
      </c>
    </row>
    <row r="49" spans="1:17" s="4" customFormat="1" ht="78.75" x14ac:dyDescent="0.25">
      <c r="A49" s="61" t="s">
        <v>42</v>
      </c>
      <c r="B49" s="61" t="s">
        <v>327</v>
      </c>
      <c r="C49" s="61" t="s">
        <v>424</v>
      </c>
      <c r="D49" s="61" t="s">
        <v>440</v>
      </c>
      <c r="E49" s="61" t="s">
        <v>441</v>
      </c>
      <c r="F49" s="61" t="s">
        <v>10</v>
      </c>
      <c r="G49" s="61" t="s">
        <v>442</v>
      </c>
      <c r="H49" s="62" t="s">
        <v>443</v>
      </c>
      <c r="I49" s="62" t="s">
        <v>444</v>
      </c>
      <c r="J49" s="63">
        <v>44134</v>
      </c>
      <c r="K49" s="62" t="s">
        <v>422</v>
      </c>
      <c r="L49" s="71">
        <v>1</v>
      </c>
      <c r="M49" s="53" t="s">
        <v>445</v>
      </c>
    </row>
    <row r="50" spans="1:17" s="4" customFormat="1" ht="78.75" x14ac:dyDescent="0.25">
      <c r="A50" s="61" t="s">
        <v>42</v>
      </c>
      <c r="B50" s="61" t="s">
        <v>327</v>
      </c>
      <c r="C50" s="61" t="s">
        <v>424</v>
      </c>
      <c r="D50" s="61" t="s">
        <v>446</v>
      </c>
      <c r="E50" s="61" t="s">
        <v>447</v>
      </c>
      <c r="F50" s="61" t="s">
        <v>10</v>
      </c>
      <c r="G50" s="61" t="s">
        <v>448</v>
      </c>
      <c r="H50" s="62" t="s">
        <v>449</v>
      </c>
      <c r="I50" s="62" t="s">
        <v>450</v>
      </c>
      <c r="J50" s="63">
        <v>44195</v>
      </c>
      <c r="K50" s="62" t="s">
        <v>430</v>
      </c>
      <c r="L50" s="71">
        <v>1</v>
      </c>
      <c r="M50" s="53" t="s">
        <v>451</v>
      </c>
    </row>
    <row r="51" spans="1:17" s="4" customFormat="1" ht="45.75" customHeight="1" x14ac:dyDescent="0.25">
      <c r="A51" s="61" t="s">
        <v>24</v>
      </c>
      <c r="B51" s="61" t="s">
        <v>452</v>
      </c>
      <c r="C51" s="61" t="s">
        <v>453</v>
      </c>
      <c r="D51" s="61" t="s">
        <v>329</v>
      </c>
      <c r="E51" s="61" t="s">
        <v>330</v>
      </c>
      <c r="F51" s="61" t="s">
        <v>11</v>
      </c>
      <c r="G51" s="61" t="s">
        <v>454</v>
      </c>
      <c r="H51" s="62" t="s">
        <v>455</v>
      </c>
      <c r="I51" s="62" t="s">
        <v>475</v>
      </c>
      <c r="J51" s="63">
        <v>44134</v>
      </c>
      <c r="K51" s="62" t="s">
        <v>476</v>
      </c>
      <c r="L51" s="67">
        <v>0.75</v>
      </c>
      <c r="M51" s="72" t="s">
        <v>477</v>
      </c>
    </row>
    <row r="52" spans="1:17" s="4" customFormat="1" ht="78.75" x14ac:dyDescent="0.25">
      <c r="A52" s="61" t="s">
        <v>40</v>
      </c>
      <c r="B52" s="62" t="s">
        <v>452</v>
      </c>
      <c r="C52" s="61" t="s">
        <v>453</v>
      </c>
      <c r="D52" s="61" t="s">
        <v>329</v>
      </c>
      <c r="E52" s="62" t="s">
        <v>456</v>
      </c>
      <c r="F52" s="61" t="s">
        <v>11</v>
      </c>
      <c r="G52" s="61" t="s">
        <v>457</v>
      </c>
      <c r="H52" s="62" t="s">
        <v>458</v>
      </c>
      <c r="I52" s="53" t="s">
        <v>478</v>
      </c>
      <c r="J52" s="63">
        <v>44165</v>
      </c>
      <c r="K52" s="62" t="s">
        <v>476</v>
      </c>
      <c r="L52" s="67">
        <v>0.85</v>
      </c>
      <c r="M52" s="72" t="s">
        <v>479</v>
      </c>
    </row>
    <row r="53" spans="1:17" s="4" customFormat="1" ht="78.75" x14ac:dyDescent="0.25">
      <c r="A53" s="61" t="s">
        <v>42</v>
      </c>
      <c r="B53" s="61" t="s">
        <v>452</v>
      </c>
      <c r="C53" s="61" t="s">
        <v>453</v>
      </c>
      <c r="D53" s="61" t="s">
        <v>425</v>
      </c>
      <c r="E53" s="62" t="s">
        <v>459</v>
      </c>
      <c r="F53" s="61" t="s">
        <v>10</v>
      </c>
      <c r="G53" s="61" t="s">
        <v>460</v>
      </c>
      <c r="H53" s="62" t="s">
        <v>461</v>
      </c>
      <c r="I53" s="53" t="s">
        <v>478</v>
      </c>
      <c r="J53" s="63">
        <v>44195</v>
      </c>
      <c r="K53" s="62" t="s">
        <v>476</v>
      </c>
      <c r="L53" s="67">
        <v>0.75</v>
      </c>
      <c r="M53" s="72" t="s">
        <v>480</v>
      </c>
    </row>
    <row r="54" spans="1:17" s="4" customFormat="1" ht="45.75" customHeight="1" x14ac:dyDescent="0.25">
      <c r="A54" s="61" t="s">
        <v>39</v>
      </c>
      <c r="B54" s="61" t="s">
        <v>462</v>
      </c>
      <c r="C54" s="61" t="s">
        <v>453</v>
      </c>
      <c r="D54" s="61" t="s">
        <v>323</v>
      </c>
      <c r="E54" s="61" t="s">
        <v>353</v>
      </c>
      <c r="F54" s="61" t="s">
        <v>10</v>
      </c>
      <c r="G54" s="61" t="s">
        <v>460</v>
      </c>
      <c r="H54" s="62" t="s">
        <v>463</v>
      </c>
      <c r="I54" s="53" t="s">
        <v>478</v>
      </c>
      <c r="J54" s="63">
        <v>44165</v>
      </c>
      <c r="K54" s="62" t="s">
        <v>476</v>
      </c>
      <c r="L54" s="67">
        <v>0.5</v>
      </c>
      <c r="M54" s="72" t="s">
        <v>481</v>
      </c>
    </row>
    <row r="55" spans="1:17" s="4" customFormat="1" ht="110.25" x14ac:dyDescent="0.25">
      <c r="A55" s="61" t="s">
        <v>464</v>
      </c>
      <c r="B55" s="61" t="s">
        <v>462</v>
      </c>
      <c r="C55" s="61" t="s">
        <v>453</v>
      </c>
      <c r="D55" s="61" t="s">
        <v>329</v>
      </c>
      <c r="E55" s="61" t="s">
        <v>353</v>
      </c>
      <c r="F55" s="61" t="s">
        <v>10</v>
      </c>
      <c r="G55" s="61" t="s">
        <v>465</v>
      </c>
      <c r="H55" s="62" t="s">
        <v>466</v>
      </c>
      <c r="I55" s="53" t="s">
        <v>478</v>
      </c>
      <c r="J55" s="63">
        <v>44196</v>
      </c>
      <c r="K55" s="62" t="s">
        <v>476</v>
      </c>
      <c r="L55" s="67">
        <v>0.8</v>
      </c>
      <c r="M55" s="72" t="s">
        <v>482</v>
      </c>
    </row>
    <row r="56" spans="1:17" s="4" customFormat="1" ht="78.75" x14ac:dyDescent="0.25">
      <c r="A56" s="61" t="s">
        <v>467</v>
      </c>
      <c r="B56" s="61" t="s">
        <v>452</v>
      </c>
      <c r="C56" s="62" t="s">
        <v>468</v>
      </c>
      <c r="D56" s="61" t="s">
        <v>329</v>
      </c>
      <c r="E56" s="62" t="s">
        <v>330</v>
      </c>
      <c r="F56" s="61" t="s">
        <v>9</v>
      </c>
      <c r="G56" s="61" t="s">
        <v>469</v>
      </c>
      <c r="H56" s="62" t="s">
        <v>470</v>
      </c>
      <c r="I56" s="53" t="s">
        <v>478</v>
      </c>
      <c r="J56" s="63">
        <v>44196</v>
      </c>
      <c r="K56" s="62" t="s">
        <v>476</v>
      </c>
      <c r="L56" s="67">
        <v>0.89</v>
      </c>
      <c r="M56" s="72" t="s">
        <v>483</v>
      </c>
    </row>
    <row r="57" spans="1:17" s="4" customFormat="1" ht="78.75" x14ac:dyDescent="0.25">
      <c r="A57" s="62" t="s">
        <v>56</v>
      </c>
      <c r="B57" s="61" t="s">
        <v>452</v>
      </c>
      <c r="C57" s="62" t="s">
        <v>453</v>
      </c>
      <c r="D57" s="61" t="s">
        <v>471</v>
      </c>
      <c r="E57" s="61" t="s">
        <v>472</v>
      </c>
      <c r="F57" s="61" t="s">
        <v>6</v>
      </c>
      <c r="G57" s="61" t="s">
        <v>473</v>
      </c>
      <c r="H57" s="62" t="s">
        <v>474</v>
      </c>
      <c r="I57" s="62" t="s">
        <v>484</v>
      </c>
      <c r="J57" s="63">
        <v>44195</v>
      </c>
      <c r="K57" s="62" t="s">
        <v>476</v>
      </c>
      <c r="L57" s="67">
        <v>1</v>
      </c>
      <c r="M57" s="72" t="s">
        <v>485</v>
      </c>
    </row>
    <row r="58" spans="1:17" s="4" customFormat="1" ht="225" customHeight="1" x14ac:dyDescent="0.25">
      <c r="A58" s="46" t="s">
        <v>59</v>
      </c>
      <c r="B58" s="54" t="s">
        <v>112</v>
      </c>
      <c r="C58" s="54" t="s">
        <v>131</v>
      </c>
      <c r="D58" s="54" t="s">
        <v>142</v>
      </c>
      <c r="E58" s="46" t="s">
        <v>147</v>
      </c>
      <c r="F58" s="46" t="s">
        <v>21</v>
      </c>
      <c r="G58" s="46" t="s">
        <v>486</v>
      </c>
      <c r="H58" s="46" t="s">
        <v>487</v>
      </c>
      <c r="I58" s="46" t="s">
        <v>488</v>
      </c>
      <c r="J58" s="47">
        <v>44195</v>
      </c>
      <c r="K58" s="46" t="s">
        <v>489</v>
      </c>
      <c r="L58" s="67">
        <v>1</v>
      </c>
      <c r="M58" s="73" t="s">
        <v>595</v>
      </c>
      <c r="N58" s="164"/>
      <c r="O58" s="165"/>
      <c r="P58" s="165"/>
      <c r="Q58" s="165"/>
    </row>
    <row r="59" spans="1:17" s="4" customFormat="1" ht="63" x14ac:dyDescent="0.25">
      <c r="A59" s="46" t="s">
        <v>60</v>
      </c>
      <c r="B59" s="54" t="s">
        <v>112</v>
      </c>
      <c r="C59" s="54" t="s">
        <v>131</v>
      </c>
      <c r="D59" s="54" t="s">
        <v>142</v>
      </c>
      <c r="E59" s="46" t="s">
        <v>147</v>
      </c>
      <c r="F59" s="46" t="s">
        <v>21</v>
      </c>
      <c r="G59" s="46" t="s">
        <v>490</v>
      </c>
      <c r="H59" s="46" t="s">
        <v>491</v>
      </c>
      <c r="I59" s="46" t="s">
        <v>492</v>
      </c>
      <c r="J59" s="47">
        <v>44195</v>
      </c>
      <c r="K59" s="46" t="s">
        <v>489</v>
      </c>
      <c r="L59" s="67">
        <v>1</v>
      </c>
      <c r="M59" s="74" t="s">
        <v>493</v>
      </c>
      <c r="N59" s="164"/>
      <c r="O59" s="166"/>
      <c r="P59" s="166"/>
      <c r="Q59" s="166"/>
    </row>
    <row r="60" spans="1:17" s="4" customFormat="1" ht="63" x14ac:dyDescent="0.25">
      <c r="A60" s="46" t="s">
        <v>59</v>
      </c>
      <c r="B60" s="54" t="s">
        <v>112</v>
      </c>
      <c r="C60" s="54" t="s">
        <v>131</v>
      </c>
      <c r="D60" s="54" t="s">
        <v>142</v>
      </c>
      <c r="E60" s="46" t="s">
        <v>147</v>
      </c>
      <c r="F60" s="46" t="s">
        <v>21</v>
      </c>
      <c r="G60" s="46" t="s">
        <v>490</v>
      </c>
      <c r="H60" s="46" t="s">
        <v>494</v>
      </c>
      <c r="I60" s="46" t="s">
        <v>495</v>
      </c>
      <c r="J60" s="47">
        <v>44195</v>
      </c>
      <c r="K60" s="46" t="s">
        <v>489</v>
      </c>
      <c r="L60" s="67">
        <v>1</v>
      </c>
      <c r="M60" s="75" t="s">
        <v>496</v>
      </c>
      <c r="N60" s="167"/>
      <c r="O60" s="168"/>
      <c r="P60" s="168"/>
      <c r="Q60" s="168"/>
    </row>
    <row r="61" spans="1:17" s="4" customFormat="1" ht="63" x14ac:dyDescent="0.25">
      <c r="A61" s="46" t="s">
        <v>61</v>
      </c>
      <c r="B61" s="54" t="s">
        <v>112</v>
      </c>
      <c r="C61" s="54" t="s">
        <v>131</v>
      </c>
      <c r="D61" s="54" t="s">
        <v>142</v>
      </c>
      <c r="E61" s="46" t="s">
        <v>147</v>
      </c>
      <c r="F61" s="46" t="s">
        <v>21</v>
      </c>
      <c r="G61" s="46" t="s">
        <v>497</v>
      </c>
      <c r="H61" s="46" t="s">
        <v>498</v>
      </c>
      <c r="I61" s="47" t="s">
        <v>499</v>
      </c>
      <c r="J61" s="76">
        <v>44196</v>
      </c>
      <c r="K61" s="46" t="s">
        <v>500</v>
      </c>
      <c r="L61" s="67">
        <v>1</v>
      </c>
      <c r="M61" s="79" t="s">
        <v>623</v>
      </c>
      <c r="N61" s="169"/>
      <c r="O61" s="169"/>
      <c r="P61" s="169"/>
      <c r="Q61" s="169"/>
    </row>
    <row r="62" spans="1:17" s="4" customFormat="1" ht="63" x14ac:dyDescent="0.25">
      <c r="A62" s="46" t="s">
        <v>61</v>
      </c>
      <c r="B62" s="54" t="s">
        <v>112</v>
      </c>
      <c r="C62" s="54" t="s">
        <v>131</v>
      </c>
      <c r="D62" s="54" t="s">
        <v>142</v>
      </c>
      <c r="E62" s="46" t="s">
        <v>147</v>
      </c>
      <c r="F62" s="46" t="s">
        <v>21</v>
      </c>
      <c r="G62" s="46" t="s">
        <v>501</v>
      </c>
      <c r="H62" s="46" t="s">
        <v>502</v>
      </c>
      <c r="I62" s="47" t="s">
        <v>499</v>
      </c>
      <c r="J62" s="76">
        <v>44196</v>
      </c>
      <c r="K62" s="46" t="s">
        <v>500</v>
      </c>
      <c r="L62" s="67">
        <v>1</v>
      </c>
      <c r="M62" s="79" t="s">
        <v>623</v>
      </c>
      <c r="N62" s="169"/>
      <c r="O62" s="169"/>
      <c r="P62" s="169"/>
      <c r="Q62" s="169"/>
    </row>
    <row r="63" spans="1:17" s="4" customFormat="1" ht="63" x14ac:dyDescent="0.25">
      <c r="A63" s="46" t="s">
        <v>61</v>
      </c>
      <c r="B63" s="54" t="s">
        <v>112</v>
      </c>
      <c r="C63" s="54" t="s">
        <v>131</v>
      </c>
      <c r="D63" s="54" t="s">
        <v>142</v>
      </c>
      <c r="E63" s="46" t="s">
        <v>147</v>
      </c>
      <c r="F63" s="46" t="s">
        <v>21</v>
      </c>
      <c r="G63" s="46" t="s">
        <v>503</v>
      </c>
      <c r="H63" s="46" t="s">
        <v>504</v>
      </c>
      <c r="I63" s="47" t="s">
        <v>505</v>
      </c>
      <c r="J63" s="76">
        <v>44196</v>
      </c>
      <c r="K63" s="46" t="s">
        <v>500</v>
      </c>
      <c r="L63" s="67">
        <v>1</v>
      </c>
      <c r="M63" s="79" t="s">
        <v>624</v>
      </c>
      <c r="N63" s="169"/>
      <c r="O63" s="169"/>
      <c r="P63" s="169"/>
      <c r="Q63" s="169"/>
    </row>
    <row r="64" spans="1:17" s="4" customFormat="1" ht="63" x14ac:dyDescent="0.25">
      <c r="A64" s="46" t="s">
        <v>61</v>
      </c>
      <c r="B64" s="54" t="s">
        <v>112</v>
      </c>
      <c r="C64" s="54" t="s">
        <v>131</v>
      </c>
      <c r="D64" s="54" t="s">
        <v>142</v>
      </c>
      <c r="E64" s="46" t="s">
        <v>147</v>
      </c>
      <c r="F64" s="46" t="s">
        <v>21</v>
      </c>
      <c r="G64" s="46" t="s">
        <v>506</v>
      </c>
      <c r="H64" s="46" t="s">
        <v>507</v>
      </c>
      <c r="I64" s="47" t="s">
        <v>508</v>
      </c>
      <c r="J64" s="76">
        <v>44196</v>
      </c>
      <c r="K64" s="46" t="s">
        <v>500</v>
      </c>
      <c r="L64" s="67">
        <v>1</v>
      </c>
      <c r="M64" s="79" t="s">
        <v>625</v>
      </c>
      <c r="N64" s="169"/>
      <c r="O64" s="169"/>
      <c r="P64" s="169"/>
      <c r="Q64" s="169"/>
    </row>
    <row r="65" spans="1:18" s="4" customFormat="1" ht="94.5" x14ac:dyDescent="0.2">
      <c r="A65" s="46" t="s">
        <v>509</v>
      </c>
      <c r="B65" s="54" t="s">
        <v>110</v>
      </c>
      <c r="C65" s="54" t="s">
        <v>122</v>
      </c>
      <c r="D65" s="54" t="s">
        <v>178</v>
      </c>
      <c r="E65" s="46" t="s">
        <v>178</v>
      </c>
      <c r="F65" s="46" t="s">
        <v>9</v>
      </c>
      <c r="G65" s="46" t="s">
        <v>510</v>
      </c>
      <c r="H65" s="46" t="s">
        <v>511</v>
      </c>
      <c r="I65" s="46" t="s">
        <v>512</v>
      </c>
      <c r="J65" s="47">
        <v>44196</v>
      </c>
      <c r="K65" s="46" t="s">
        <v>513</v>
      </c>
      <c r="L65" s="82">
        <f>88/90</f>
        <v>0.97777777777777775</v>
      </c>
      <c r="M65" s="46" t="s">
        <v>605</v>
      </c>
      <c r="N65" s="169"/>
      <c r="O65" s="169"/>
      <c r="P65" s="169"/>
      <c r="Q65" s="169"/>
    </row>
    <row r="66" spans="1:18" s="4" customFormat="1" ht="94.5" x14ac:dyDescent="0.2">
      <c r="A66" s="46" t="s">
        <v>40</v>
      </c>
      <c r="B66" s="54" t="s">
        <v>110</v>
      </c>
      <c r="C66" s="54" t="s">
        <v>122</v>
      </c>
      <c r="D66" s="54" t="s">
        <v>178</v>
      </c>
      <c r="E66" s="46" t="s">
        <v>178</v>
      </c>
      <c r="F66" s="46" t="s">
        <v>9</v>
      </c>
      <c r="G66" s="46" t="s">
        <v>510</v>
      </c>
      <c r="H66" s="46" t="s">
        <v>514</v>
      </c>
      <c r="I66" s="46" t="s">
        <v>515</v>
      </c>
      <c r="J66" s="47">
        <v>44196</v>
      </c>
      <c r="K66" s="46" t="s">
        <v>516</v>
      </c>
      <c r="L66" s="82">
        <f>87/100</f>
        <v>0.87</v>
      </c>
      <c r="M66" s="46" t="s">
        <v>606</v>
      </c>
      <c r="N66" s="169"/>
      <c r="O66" s="169"/>
      <c r="P66" s="169"/>
      <c r="Q66" s="169"/>
    </row>
    <row r="67" spans="1:18" s="4" customFormat="1" ht="45.75" customHeight="1" x14ac:dyDescent="0.2">
      <c r="A67" s="46" t="s">
        <v>40</v>
      </c>
      <c r="B67" s="54" t="s">
        <v>110</v>
      </c>
      <c r="C67" s="54" t="s">
        <v>122</v>
      </c>
      <c r="D67" s="54" t="s">
        <v>178</v>
      </c>
      <c r="E67" s="46" t="s">
        <v>178</v>
      </c>
      <c r="F67" s="46" t="s">
        <v>9</v>
      </c>
      <c r="G67" s="46" t="s">
        <v>510</v>
      </c>
      <c r="H67" s="46" t="s">
        <v>517</v>
      </c>
      <c r="I67" s="46" t="s">
        <v>515</v>
      </c>
      <c r="J67" s="47">
        <v>44196</v>
      </c>
      <c r="K67" s="46" t="s">
        <v>516</v>
      </c>
      <c r="L67" s="82">
        <f>(155/240)/75%</f>
        <v>0.86111111111111116</v>
      </c>
      <c r="M67" s="46" t="s">
        <v>607</v>
      </c>
      <c r="N67" s="169"/>
      <c r="O67" s="169"/>
      <c r="P67" s="169"/>
      <c r="Q67" s="169"/>
    </row>
    <row r="68" spans="1:18" s="4" customFormat="1" ht="45.75" customHeight="1" x14ac:dyDescent="0.2">
      <c r="A68" s="46" t="s">
        <v>518</v>
      </c>
      <c r="B68" s="54" t="s">
        <v>110</v>
      </c>
      <c r="C68" s="54" t="s">
        <v>121</v>
      </c>
      <c r="D68" s="54" t="s">
        <v>110</v>
      </c>
      <c r="E68" s="46" t="s">
        <v>164</v>
      </c>
      <c r="F68" s="46" t="s">
        <v>9</v>
      </c>
      <c r="G68" s="46" t="s">
        <v>510</v>
      </c>
      <c r="H68" s="46" t="s">
        <v>519</v>
      </c>
      <c r="I68" s="46" t="s">
        <v>520</v>
      </c>
      <c r="J68" s="47">
        <v>44196</v>
      </c>
      <c r="K68" s="46" t="s">
        <v>516</v>
      </c>
      <c r="L68" s="82">
        <v>0.85</v>
      </c>
      <c r="M68" s="46" t="s">
        <v>628</v>
      </c>
      <c r="N68" s="169"/>
      <c r="O68" s="169"/>
      <c r="P68" s="169"/>
      <c r="Q68" s="169"/>
    </row>
    <row r="69" spans="1:18" s="4" customFormat="1" ht="78.75" x14ac:dyDescent="0.2">
      <c r="A69" s="46" t="s">
        <v>521</v>
      </c>
      <c r="B69" s="74" t="s">
        <v>111</v>
      </c>
      <c r="C69" s="74" t="s">
        <v>123</v>
      </c>
      <c r="D69" s="74" t="s">
        <v>150</v>
      </c>
      <c r="E69" s="52" t="s">
        <v>155</v>
      </c>
      <c r="F69" s="46" t="s">
        <v>9</v>
      </c>
      <c r="G69" s="46" t="s">
        <v>522</v>
      </c>
      <c r="H69" s="46" t="s">
        <v>523</v>
      </c>
      <c r="I69" s="46" t="s">
        <v>524</v>
      </c>
      <c r="J69" s="47">
        <v>44196</v>
      </c>
      <c r="K69" s="46" t="s">
        <v>516</v>
      </c>
      <c r="L69" s="82">
        <v>1</v>
      </c>
      <c r="M69" s="46" t="s">
        <v>608</v>
      </c>
      <c r="N69" s="169"/>
      <c r="O69" s="169"/>
      <c r="P69" s="169"/>
      <c r="Q69" s="169"/>
    </row>
    <row r="70" spans="1:18" s="4" customFormat="1" ht="150" customHeight="1" x14ac:dyDescent="0.25">
      <c r="A70" s="51" t="s">
        <v>525</v>
      </c>
      <c r="B70" s="46" t="s">
        <v>56</v>
      </c>
      <c r="C70" s="46" t="s">
        <v>112</v>
      </c>
      <c r="D70" s="46" t="s">
        <v>128</v>
      </c>
      <c r="E70" s="46" t="s">
        <v>142</v>
      </c>
      <c r="F70" s="46" t="s">
        <v>143</v>
      </c>
      <c r="G70" s="46" t="s">
        <v>15</v>
      </c>
      <c r="H70" s="46" t="s">
        <v>526</v>
      </c>
      <c r="I70" s="46" t="s">
        <v>527</v>
      </c>
      <c r="J70" s="47">
        <v>44196</v>
      </c>
      <c r="K70" s="46" t="s">
        <v>528</v>
      </c>
      <c r="L70" s="67">
        <v>0.9</v>
      </c>
      <c r="M70" s="52" t="s">
        <v>596</v>
      </c>
      <c r="N70" s="43"/>
      <c r="O70" s="170"/>
      <c r="P70" s="171"/>
      <c r="Q70" s="43"/>
      <c r="R70" s="43"/>
    </row>
    <row r="71" spans="1:18" s="4" customFormat="1" ht="236.25" x14ac:dyDescent="0.25">
      <c r="A71" s="51" t="s">
        <v>525</v>
      </c>
      <c r="B71" s="46" t="s">
        <v>56</v>
      </c>
      <c r="C71" s="46" t="s">
        <v>112</v>
      </c>
      <c r="D71" s="46" t="s">
        <v>132</v>
      </c>
      <c r="E71" s="46" t="s">
        <v>142</v>
      </c>
      <c r="F71" s="46" t="s">
        <v>148</v>
      </c>
      <c r="G71" s="46" t="s">
        <v>14</v>
      </c>
      <c r="H71" s="46" t="s">
        <v>529</v>
      </c>
      <c r="I71" s="46" t="s">
        <v>530</v>
      </c>
      <c r="J71" s="46" t="s">
        <v>531</v>
      </c>
      <c r="K71" s="47">
        <v>44196</v>
      </c>
      <c r="L71" s="67">
        <v>1</v>
      </c>
      <c r="M71" s="52" t="s">
        <v>532</v>
      </c>
      <c r="N71" s="172"/>
      <c r="O71" s="173"/>
      <c r="P71" s="45"/>
      <c r="Q71" s="171"/>
      <c r="R71" s="43"/>
    </row>
    <row r="72" spans="1:18" s="4" customFormat="1" ht="94.5" x14ac:dyDescent="0.25">
      <c r="A72" s="51" t="s">
        <v>525</v>
      </c>
      <c r="B72" s="46" t="s">
        <v>56</v>
      </c>
      <c r="C72" s="46" t="s">
        <v>112</v>
      </c>
      <c r="D72" s="46" t="s">
        <v>130</v>
      </c>
      <c r="E72" s="46" t="s">
        <v>142</v>
      </c>
      <c r="F72" s="46" t="s">
        <v>145</v>
      </c>
      <c r="G72" s="46" t="s">
        <v>18</v>
      </c>
      <c r="H72" s="46" t="s">
        <v>533</v>
      </c>
      <c r="I72" s="46" t="s">
        <v>534</v>
      </c>
      <c r="J72" s="46" t="s">
        <v>535</v>
      </c>
      <c r="K72" s="47">
        <v>44196</v>
      </c>
      <c r="L72" s="67">
        <v>1</v>
      </c>
      <c r="M72" s="52" t="s">
        <v>626</v>
      </c>
      <c r="N72" s="172"/>
      <c r="O72" s="173"/>
      <c r="P72" s="170"/>
      <c r="Q72" s="171"/>
      <c r="R72" s="43"/>
    </row>
    <row r="73" spans="1:18" s="4" customFormat="1" ht="157.5" x14ac:dyDescent="0.25">
      <c r="A73" s="51" t="s">
        <v>525</v>
      </c>
      <c r="B73" s="46" t="s">
        <v>56</v>
      </c>
      <c r="C73" s="46" t="s">
        <v>112</v>
      </c>
      <c r="D73" s="46" t="s">
        <v>130</v>
      </c>
      <c r="E73" s="46" t="s">
        <v>142</v>
      </c>
      <c r="F73" s="46" t="s">
        <v>145</v>
      </c>
      <c r="G73" s="46" t="s">
        <v>19</v>
      </c>
      <c r="H73" s="46" t="s">
        <v>533</v>
      </c>
      <c r="I73" s="46" t="s">
        <v>536</v>
      </c>
      <c r="J73" s="46" t="s">
        <v>527</v>
      </c>
      <c r="K73" s="47">
        <v>44196</v>
      </c>
      <c r="L73" s="67">
        <v>0.9</v>
      </c>
      <c r="M73" s="52" t="s">
        <v>537</v>
      </c>
      <c r="N73" s="172"/>
      <c r="O73" s="43"/>
      <c r="P73" s="45"/>
      <c r="Q73" s="171"/>
      <c r="R73" s="43"/>
    </row>
    <row r="74" spans="1:18" s="4" customFormat="1" ht="204.75" x14ac:dyDescent="0.25">
      <c r="A74" s="51" t="s">
        <v>525</v>
      </c>
      <c r="B74" s="46" t="s">
        <v>56</v>
      </c>
      <c r="C74" s="46" t="s">
        <v>112</v>
      </c>
      <c r="D74" s="46" t="s">
        <v>129</v>
      </c>
      <c r="E74" s="46" t="s">
        <v>142</v>
      </c>
      <c r="F74" s="52" t="s">
        <v>144</v>
      </c>
      <c r="G74" s="46" t="s">
        <v>15</v>
      </c>
      <c r="H74" s="46" t="s">
        <v>538</v>
      </c>
      <c r="I74" s="53" t="s">
        <v>539</v>
      </c>
      <c r="J74" s="53" t="s">
        <v>540</v>
      </c>
      <c r="K74" s="47">
        <v>44196</v>
      </c>
      <c r="L74" s="67">
        <v>1</v>
      </c>
      <c r="M74" s="52" t="s">
        <v>541</v>
      </c>
      <c r="N74" s="44"/>
      <c r="O74" s="43"/>
      <c r="P74" s="45"/>
      <c r="Q74" s="171"/>
      <c r="R74" s="43"/>
    </row>
    <row r="75" spans="1:18" s="4" customFormat="1" ht="346.5" x14ac:dyDescent="0.25">
      <c r="A75" s="46" t="s">
        <v>542</v>
      </c>
      <c r="B75" s="54" t="s">
        <v>112</v>
      </c>
      <c r="C75" s="54" t="s">
        <v>133</v>
      </c>
      <c r="D75" s="54" t="s">
        <v>142</v>
      </c>
      <c r="E75" s="46" t="s">
        <v>149</v>
      </c>
      <c r="F75" s="46" t="s">
        <v>6</v>
      </c>
      <c r="G75" s="46" t="s">
        <v>543</v>
      </c>
      <c r="H75" s="46" t="s">
        <v>544</v>
      </c>
      <c r="I75" s="46" t="s">
        <v>545</v>
      </c>
      <c r="J75" s="47">
        <v>44196</v>
      </c>
      <c r="K75" s="55"/>
      <c r="L75" s="55">
        <v>1</v>
      </c>
      <c r="M75" s="54" t="s">
        <v>546</v>
      </c>
    </row>
    <row r="76" spans="1:18" s="4" customFormat="1" ht="283.5" x14ac:dyDescent="0.25">
      <c r="A76" s="46" t="s">
        <v>542</v>
      </c>
      <c r="B76" s="54" t="s">
        <v>112</v>
      </c>
      <c r="C76" s="54" t="s">
        <v>133</v>
      </c>
      <c r="D76" s="54" t="s">
        <v>142</v>
      </c>
      <c r="E76" s="46" t="s">
        <v>149</v>
      </c>
      <c r="F76" s="46" t="s">
        <v>6</v>
      </c>
      <c r="G76" s="46" t="s">
        <v>543</v>
      </c>
      <c r="H76" s="46" t="s">
        <v>547</v>
      </c>
      <c r="I76" s="46" t="s">
        <v>545</v>
      </c>
      <c r="J76" s="47">
        <v>44196</v>
      </c>
      <c r="K76" s="55"/>
      <c r="L76" s="55">
        <v>1</v>
      </c>
      <c r="M76" s="54" t="s">
        <v>548</v>
      </c>
    </row>
    <row r="77" spans="1:18" s="4" customFormat="1" ht="214.5" x14ac:dyDescent="0.25">
      <c r="A77" s="46" t="s">
        <v>56</v>
      </c>
      <c r="B77" s="54" t="s">
        <v>112</v>
      </c>
      <c r="C77" s="54" t="s">
        <v>130</v>
      </c>
      <c r="D77" s="54" t="s">
        <v>142</v>
      </c>
      <c r="E77" s="46" t="s">
        <v>178</v>
      </c>
      <c r="F77" s="46" t="s">
        <v>12</v>
      </c>
      <c r="G77" s="74" t="s">
        <v>549</v>
      </c>
      <c r="H77" s="74" t="s">
        <v>550</v>
      </c>
      <c r="I77" s="54" t="s">
        <v>551</v>
      </c>
      <c r="J77" s="47">
        <v>44196</v>
      </c>
      <c r="K77" s="54" t="s">
        <v>552</v>
      </c>
      <c r="L77" s="48">
        <v>1</v>
      </c>
      <c r="M77" s="86" t="s">
        <v>553</v>
      </c>
    </row>
    <row r="78" spans="1:18" s="4" customFormat="1" ht="78.75" x14ac:dyDescent="0.25">
      <c r="A78" s="46" t="s">
        <v>56</v>
      </c>
      <c r="B78" s="54" t="s">
        <v>112</v>
      </c>
      <c r="C78" s="54" t="s">
        <v>132</v>
      </c>
      <c r="D78" s="54" t="s">
        <v>142</v>
      </c>
      <c r="E78" s="54" t="s">
        <v>148</v>
      </c>
      <c r="F78" s="46" t="s">
        <v>5</v>
      </c>
      <c r="G78" s="74" t="s">
        <v>554</v>
      </c>
      <c r="H78" s="74" t="s">
        <v>555</v>
      </c>
      <c r="I78" s="54" t="s">
        <v>556</v>
      </c>
      <c r="J78" s="77">
        <v>44074</v>
      </c>
      <c r="K78" s="54" t="s">
        <v>552</v>
      </c>
      <c r="L78" s="48">
        <v>1</v>
      </c>
      <c r="M78" s="52" t="s">
        <v>557</v>
      </c>
    </row>
    <row r="79" spans="1:18" s="4" customFormat="1" ht="173.25" x14ac:dyDescent="0.25">
      <c r="A79" s="46" t="s">
        <v>56</v>
      </c>
      <c r="B79" s="54" t="s">
        <v>112</v>
      </c>
      <c r="C79" s="54" t="s">
        <v>132</v>
      </c>
      <c r="D79" s="54" t="s">
        <v>142</v>
      </c>
      <c r="E79" s="54" t="s">
        <v>148</v>
      </c>
      <c r="F79" s="46" t="s">
        <v>5</v>
      </c>
      <c r="G79" s="74" t="s">
        <v>558</v>
      </c>
      <c r="H79" s="74" t="s">
        <v>559</v>
      </c>
      <c r="I79" s="74" t="s">
        <v>560</v>
      </c>
      <c r="J79" s="77">
        <v>44196</v>
      </c>
      <c r="K79" s="54" t="s">
        <v>552</v>
      </c>
      <c r="L79" s="48">
        <v>1</v>
      </c>
      <c r="M79" s="52" t="s">
        <v>561</v>
      </c>
    </row>
    <row r="80" spans="1:18" s="4" customFormat="1" ht="63" x14ac:dyDescent="0.25">
      <c r="A80" s="46" t="s">
        <v>56</v>
      </c>
      <c r="B80" s="54" t="s">
        <v>112</v>
      </c>
      <c r="C80" s="54" t="s">
        <v>132</v>
      </c>
      <c r="D80" s="54" t="s">
        <v>142</v>
      </c>
      <c r="E80" s="54" t="s">
        <v>148</v>
      </c>
      <c r="F80" s="54" t="s">
        <v>5</v>
      </c>
      <c r="G80" s="72" t="s">
        <v>562</v>
      </c>
      <c r="H80" s="72" t="s">
        <v>563</v>
      </c>
      <c r="I80" s="78" t="s">
        <v>564</v>
      </c>
      <c r="J80" s="77">
        <v>44196</v>
      </c>
      <c r="K80" s="54" t="s">
        <v>552</v>
      </c>
      <c r="L80" s="80">
        <v>1</v>
      </c>
      <c r="M80" s="79" t="s">
        <v>627</v>
      </c>
    </row>
    <row r="81" spans="1:13" s="4" customFormat="1" ht="267.75" x14ac:dyDescent="0.25">
      <c r="A81" s="46" t="s">
        <v>565</v>
      </c>
      <c r="B81" s="46" t="s">
        <v>112</v>
      </c>
      <c r="C81" s="46" t="s">
        <v>131</v>
      </c>
      <c r="D81" s="46" t="s">
        <v>142</v>
      </c>
      <c r="E81" s="46" t="s">
        <v>147</v>
      </c>
      <c r="F81" s="46" t="s">
        <v>21</v>
      </c>
      <c r="G81" s="46" t="s">
        <v>566</v>
      </c>
      <c r="H81" s="46" t="s">
        <v>567</v>
      </c>
      <c r="I81" s="47" t="s">
        <v>568</v>
      </c>
      <c r="J81" s="47">
        <v>44196</v>
      </c>
      <c r="K81" s="46" t="s">
        <v>569</v>
      </c>
      <c r="L81" s="48">
        <v>0.995</v>
      </c>
      <c r="M81" s="54" t="s">
        <v>587</v>
      </c>
    </row>
    <row r="82" spans="1:13" s="4" customFormat="1" ht="189" x14ac:dyDescent="0.25">
      <c r="A82" s="46" t="s">
        <v>565</v>
      </c>
      <c r="B82" s="46" t="s">
        <v>112</v>
      </c>
      <c r="C82" s="46" t="s">
        <v>131</v>
      </c>
      <c r="D82" s="46" t="s">
        <v>142</v>
      </c>
      <c r="E82" s="46" t="s">
        <v>147</v>
      </c>
      <c r="F82" s="46" t="s">
        <v>21</v>
      </c>
      <c r="G82" s="46" t="s">
        <v>570</v>
      </c>
      <c r="H82" s="46" t="s">
        <v>571</v>
      </c>
      <c r="I82" s="47" t="s">
        <v>572</v>
      </c>
      <c r="J82" s="47">
        <v>44196</v>
      </c>
      <c r="K82" s="46" t="s">
        <v>569</v>
      </c>
      <c r="L82" s="48">
        <v>1</v>
      </c>
      <c r="M82" s="54" t="s">
        <v>588</v>
      </c>
    </row>
    <row r="83" spans="1:13" s="4" customFormat="1" ht="78.75" x14ac:dyDescent="0.25">
      <c r="A83" s="46" t="s">
        <v>565</v>
      </c>
      <c r="B83" s="46" t="s">
        <v>112</v>
      </c>
      <c r="C83" s="46" t="s">
        <v>131</v>
      </c>
      <c r="D83" s="46" t="s">
        <v>142</v>
      </c>
      <c r="E83" s="46" t="s">
        <v>147</v>
      </c>
      <c r="F83" s="46" t="s">
        <v>21</v>
      </c>
      <c r="G83" s="46" t="s">
        <v>573</v>
      </c>
      <c r="H83" s="46" t="s">
        <v>574</v>
      </c>
      <c r="I83" s="47" t="s">
        <v>575</v>
      </c>
      <c r="J83" s="47">
        <v>44196</v>
      </c>
      <c r="K83" s="46" t="s">
        <v>569</v>
      </c>
      <c r="L83" s="48">
        <v>1</v>
      </c>
      <c r="M83" s="46" t="s">
        <v>589</v>
      </c>
    </row>
    <row r="84" spans="1:13" s="4" customFormat="1" ht="157.5" customHeight="1" x14ac:dyDescent="0.25">
      <c r="A84" s="46" t="s">
        <v>565</v>
      </c>
      <c r="B84" s="46" t="s">
        <v>112</v>
      </c>
      <c r="C84" s="46" t="s">
        <v>131</v>
      </c>
      <c r="D84" s="46" t="s">
        <v>142</v>
      </c>
      <c r="E84" s="46" t="s">
        <v>147</v>
      </c>
      <c r="F84" s="46" t="s">
        <v>21</v>
      </c>
      <c r="G84" s="46" t="s">
        <v>576</v>
      </c>
      <c r="H84" s="46" t="s">
        <v>577</v>
      </c>
      <c r="I84" s="47" t="s">
        <v>578</v>
      </c>
      <c r="J84" s="47">
        <v>44196</v>
      </c>
      <c r="K84" s="46" t="s">
        <v>569</v>
      </c>
      <c r="L84" s="55">
        <v>0.9133</v>
      </c>
      <c r="M84" s="46" t="s">
        <v>609</v>
      </c>
    </row>
    <row r="85" spans="1:13" s="4" customFormat="1" ht="145.5" customHeight="1" x14ac:dyDescent="0.25">
      <c r="A85" s="46" t="s">
        <v>565</v>
      </c>
      <c r="B85" s="46" t="s">
        <v>112</v>
      </c>
      <c r="C85" s="46" t="s">
        <v>131</v>
      </c>
      <c r="D85" s="46" t="s">
        <v>142</v>
      </c>
      <c r="E85" s="46" t="s">
        <v>147</v>
      </c>
      <c r="F85" s="46" t="s">
        <v>21</v>
      </c>
      <c r="G85" s="46" t="s">
        <v>579</v>
      </c>
      <c r="H85" s="46" t="s">
        <v>580</v>
      </c>
      <c r="I85" s="47" t="s">
        <v>581</v>
      </c>
      <c r="J85" s="47">
        <v>44196</v>
      </c>
      <c r="K85" s="46" t="s">
        <v>569</v>
      </c>
      <c r="L85" s="48">
        <v>1</v>
      </c>
      <c r="M85" s="46" t="s">
        <v>590</v>
      </c>
    </row>
    <row r="86" spans="1:13" s="4" customFormat="1" ht="63" x14ac:dyDescent="0.25">
      <c r="A86" s="46" t="s">
        <v>565</v>
      </c>
      <c r="B86" s="46" t="s">
        <v>112</v>
      </c>
      <c r="C86" s="46" t="s">
        <v>131</v>
      </c>
      <c r="D86" s="46" t="s">
        <v>142</v>
      </c>
      <c r="E86" s="46" t="s">
        <v>147</v>
      </c>
      <c r="F86" s="46" t="s">
        <v>21</v>
      </c>
      <c r="G86" s="46" t="s">
        <v>582</v>
      </c>
      <c r="H86" s="46" t="s">
        <v>583</v>
      </c>
      <c r="I86" s="47" t="s">
        <v>584</v>
      </c>
      <c r="J86" s="47">
        <v>44196</v>
      </c>
      <c r="K86" s="46" t="s">
        <v>569</v>
      </c>
      <c r="L86" s="48">
        <v>1</v>
      </c>
      <c r="M86" s="46" t="s">
        <v>591</v>
      </c>
    </row>
    <row r="87" spans="1:13" s="4" customFormat="1" ht="126" x14ac:dyDescent="0.25">
      <c r="A87" s="46" t="s">
        <v>565</v>
      </c>
      <c r="B87" s="46" t="s">
        <v>112</v>
      </c>
      <c r="C87" s="46" t="s">
        <v>131</v>
      </c>
      <c r="D87" s="46" t="s">
        <v>142</v>
      </c>
      <c r="E87" s="46" t="s">
        <v>147</v>
      </c>
      <c r="F87" s="46" t="s">
        <v>21</v>
      </c>
      <c r="G87" s="46" t="s">
        <v>582</v>
      </c>
      <c r="H87" s="46" t="s">
        <v>585</v>
      </c>
      <c r="I87" s="46" t="s">
        <v>586</v>
      </c>
      <c r="J87" s="47">
        <v>44196</v>
      </c>
      <c r="K87" s="46" t="s">
        <v>569</v>
      </c>
      <c r="L87" s="48">
        <v>1</v>
      </c>
      <c r="M87" s="54" t="s">
        <v>592</v>
      </c>
    </row>
    <row r="88" spans="1:13" s="4" customFormat="1" x14ac:dyDescent="0.25">
      <c r="A88" s="11"/>
      <c r="B88" s="11"/>
      <c r="C88" s="11"/>
      <c r="D88" s="11"/>
      <c r="E88" s="11"/>
      <c r="F88" s="11"/>
      <c r="G88" s="11"/>
      <c r="H88" s="11"/>
      <c r="I88" s="11"/>
      <c r="J88" s="3"/>
      <c r="K88" s="11"/>
      <c r="L88" s="81">
        <f>SUBTOTAL(9,L48:L87)</f>
        <v>37.807188888888888</v>
      </c>
      <c r="M88" s="11">
        <f>+L88/5</f>
        <v>7.5614377777777779</v>
      </c>
    </row>
    <row r="89" spans="1:13" s="4" customFormat="1" x14ac:dyDescent="0.25">
      <c r="A89" s="11"/>
      <c r="B89" s="11"/>
      <c r="C89" s="11"/>
      <c r="D89" s="11"/>
      <c r="E89" s="11"/>
      <c r="F89" s="11"/>
      <c r="G89" s="11"/>
      <c r="H89" s="11"/>
      <c r="I89" s="11"/>
      <c r="J89" s="3"/>
      <c r="K89" s="11"/>
      <c r="L89" s="11"/>
      <c r="M89" s="11"/>
    </row>
    <row r="90" spans="1:13" s="4" customFormat="1" x14ac:dyDescent="0.25">
      <c r="A90" s="11"/>
      <c r="B90" s="11"/>
      <c r="C90" s="11"/>
      <c r="D90" s="11"/>
      <c r="E90" s="11"/>
      <c r="F90" s="11"/>
      <c r="G90" s="11"/>
      <c r="H90" s="11"/>
      <c r="I90" s="11"/>
      <c r="J90" s="3"/>
      <c r="K90" s="11"/>
      <c r="L90" s="11"/>
      <c r="M90" s="11"/>
    </row>
    <row r="91" spans="1:13" s="4" customFormat="1" x14ac:dyDescent="0.25">
      <c r="A91" s="11"/>
      <c r="B91" s="11"/>
      <c r="C91" s="11"/>
      <c r="D91" s="11"/>
      <c r="E91" s="11"/>
      <c r="F91" s="11"/>
      <c r="G91" s="11"/>
      <c r="H91" s="11"/>
      <c r="I91" s="11"/>
      <c r="J91" s="3"/>
      <c r="K91" s="11"/>
      <c r="L91" s="11"/>
      <c r="M91" s="11"/>
    </row>
    <row r="92" spans="1:13" s="4" customFormat="1" x14ac:dyDescent="0.25">
      <c r="A92" s="11"/>
      <c r="B92" s="11"/>
      <c r="C92" s="11"/>
      <c r="D92" s="11"/>
      <c r="E92" s="11"/>
      <c r="F92" s="11"/>
      <c r="G92" s="11"/>
      <c r="H92" s="11"/>
      <c r="I92" s="11"/>
      <c r="J92" s="3"/>
      <c r="K92" s="11"/>
      <c r="L92" s="11"/>
      <c r="M92" s="11"/>
    </row>
    <row r="93" spans="1:13" s="4" customFormat="1" x14ac:dyDescent="0.25">
      <c r="A93" s="11"/>
      <c r="B93" s="11"/>
      <c r="C93" s="11"/>
      <c r="D93" s="11"/>
      <c r="E93" s="11"/>
      <c r="F93" s="11"/>
      <c r="G93" s="11"/>
      <c r="H93" s="11"/>
      <c r="I93" s="11"/>
      <c r="J93" s="3"/>
      <c r="K93" s="11"/>
      <c r="L93" s="11"/>
      <c r="M93" s="11"/>
    </row>
    <row r="94" spans="1:13" s="4" customFormat="1" x14ac:dyDescent="0.25">
      <c r="A94" s="11"/>
      <c r="B94" s="11"/>
      <c r="C94" s="11"/>
      <c r="D94" s="11"/>
      <c r="E94" s="11"/>
      <c r="F94" s="11"/>
      <c r="G94" s="11"/>
      <c r="H94" s="11"/>
      <c r="I94" s="11"/>
      <c r="J94" s="3"/>
      <c r="K94" s="11"/>
      <c r="L94" s="11"/>
      <c r="M94" s="11"/>
    </row>
    <row r="95" spans="1:13" s="4" customFormat="1" x14ac:dyDescent="0.25">
      <c r="A95" s="11"/>
      <c r="B95" s="11"/>
      <c r="C95" s="11"/>
      <c r="D95" s="11"/>
      <c r="E95" s="11"/>
      <c r="F95" s="11"/>
      <c r="G95" s="11"/>
      <c r="H95" s="11"/>
      <c r="I95" s="11"/>
      <c r="J95" s="3"/>
      <c r="K95" s="11"/>
      <c r="L95" s="11"/>
      <c r="M95" s="11"/>
    </row>
    <row r="96" spans="1:13" s="4" customFormat="1" x14ac:dyDescent="0.25">
      <c r="A96" s="8"/>
      <c r="B96" s="8"/>
      <c r="C96" s="8"/>
      <c r="D96" s="8"/>
      <c r="E96" s="8"/>
      <c r="F96" s="8"/>
      <c r="G96" s="8"/>
      <c r="H96" s="8"/>
      <c r="I96" s="8"/>
      <c r="J96" s="8"/>
      <c r="K96" s="8"/>
      <c r="L96" s="8"/>
    </row>
    <row r="97" spans="1:12" s="5" customFormat="1" ht="41.25" customHeight="1" x14ac:dyDescent="0.25">
      <c r="A97" s="8"/>
      <c r="B97" s="6" t="s">
        <v>22</v>
      </c>
      <c r="C97" s="99" t="s">
        <v>63</v>
      </c>
      <c r="D97" s="100"/>
      <c r="E97" s="101"/>
      <c r="F97" s="8"/>
      <c r="G97" s="8"/>
      <c r="H97" s="8"/>
      <c r="I97" s="8"/>
      <c r="J97" s="8"/>
      <c r="K97" s="8"/>
      <c r="L97" s="8"/>
    </row>
    <row r="98" spans="1:12" s="5" customFormat="1" ht="23.25" customHeight="1" x14ac:dyDescent="0.25">
      <c r="A98" s="8"/>
      <c r="B98" s="6" t="s">
        <v>52</v>
      </c>
      <c r="C98" s="96" t="s">
        <v>62</v>
      </c>
      <c r="D98" s="97"/>
      <c r="E98" s="98"/>
      <c r="F98" s="8"/>
      <c r="G98" s="8"/>
      <c r="H98" s="8"/>
      <c r="I98" s="8"/>
      <c r="J98" s="8"/>
      <c r="K98" s="8"/>
      <c r="L98" s="8"/>
    </row>
    <row r="99" spans="1:12" s="4" customFormat="1" x14ac:dyDescent="0.25">
      <c r="A99" s="9"/>
      <c r="B99" s="9"/>
      <c r="C99" s="9"/>
      <c r="D99" s="9"/>
      <c r="E99" s="9"/>
      <c r="F99" s="9"/>
      <c r="G99" s="9"/>
      <c r="H99" s="9"/>
      <c r="I99" s="9"/>
      <c r="J99" s="9"/>
    </row>
    <row r="100" spans="1:12" s="4" customFormat="1" x14ac:dyDescent="0.25">
      <c r="A100" s="9"/>
      <c r="B100" s="9"/>
      <c r="C100" s="9"/>
      <c r="D100" s="9"/>
      <c r="E100" s="9"/>
      <c r="F100" s="9"/>
      <c r="G100" s="9"/>
      <c r="H100" s="9"/>
      <c r="I100" s="9"/>
      <c r="J100" s="9"/>
    </row>
  </sheetData>
  <autoFilter ref="A5:R87"/>
  <mergeCells count="21">
    <mergeCell ref="I4:I5"/>
    <mergeCell ref="J4:J5"/>
    <mergeCell ref="C98:E98"/>
    <mergeCell ref="C97:E97"/>
    <mergeCell ref="B4:B5"/>
    <mergeCell ref="O58:Q58"/>
    <mergeCell ref="O59:Q59"/>
    <mergeCell ref="O60:Q60"/>
    <mergeCell ref="A1:B1"/>
    <mergeCell ref="C1:L1"/>
    <mergeCell ref="L4:M4"/>
    <mergeCell ref="A4:A5"/>
    <mergeCell ref="G4:G5"/>
    <mergeCell ref="H4:H5"/>
    <mergeCell ref="D4:D5"/>
    <mergeCell ref="E4:E5"/>
    <mergeCell ref="F4:F5"/>
    <mergeCell ref="K4:K5"/>
    <mergeCell ref="C4:C5"/>
    <mergeCell ref="A3:K3"/>
    <mergeCell ref="L3:M3"/>
  </mergeCells>
  <phoneticPr fontId="30" type="noConversion"/>
  <dataValidations xWindow="1059" yWindow="626" count="2">
    <dataValidation type="list" allowBlank="1" showInputMessage="1" showErrorMessage="1" sqref="D6:D13 D83:D95">
      <formula1>Objetivo</formula1>
    </dataValidation>
    <dataValidation type="list" allowBlank="1" showInputMessage="1" showErrorMessage="1" sqref="A22:A24 A16:A20">
      <formula1>Proy</formula1>
    </dataValidation>
  </dataValidations>
  <pageMargins left="0.9055118110236221" right="0.70866141732283472" top="0.74803149606299213" bottom="0.74803149606299213" header="0.31496062992125984" footer="0.31496062992125984"/>
  <pageSetup scale="21" orientation="landscape" r:id="rId1"/>
  <headerFooter scaleWithDoc="0">
    <oddFooter>&amp;L&amp;10FT-02-V2&amp;R&amp;10Página &amp;P de &amp;N</oddFooter>
  </headerFooter>
  <drawing r:id="rId2"/>
  <legacyDrawing r:id="rId3"/>
  <extLst>
    <ext xmlns:x14="http://schemas.microsoft.com/office/spreadsheetml/2009/9/main" uri="{CCE6A557-97BC-4b89-ADB6-D9C93CAAB3DF}">
      <x14:dataValidations xmlns:xm="http://schemas.microsoft.com/office/excel/2006/main" xWindow="1059" yWindow="626" count="6">
        <x14:dataValidation type="list" allowBlank="1" showInputMessage="1" showErrorMessage="1">
          <x14:formula1>
            <xm:f>VALORES!$B$2:$B$60</xm:f>
          </x14:formula1>
          <xm:sqref>A6:A10 A12 A83:A95</xm:sqref>
        </x14:dataValidation>
        <x14:dataValidation type="list" allowBlank="1" showInputMessage="1" showErrorMessage="1">
          <x14:formula1>
            <xm:f>VALORES!$D$2:$D$7</xm:f>
          </x14:formula1>
          <xm:sqref>D6:D13 D83:D95</xm:sqref>
        </x14:dataValidation>
        <x14:dataValidation type="list" allowBlank="1" showInputMessage="1" showErrorMessage="1">
          <x14:formula1>
            <xm:f>VALORES!$H$2:$H$7</xm:f>
          </x14:formula1>
          <xm:sqref>B6:B13 B83:B95</xm:sqref>
        </x14:dataValidation>
        <x14:dataValidation type="list" allowBlank="1" showInputMessage="1" showErrorMessage="1">
          <x14:formula1>
            <xm:f>VALORES!$J$2:$J$24</xm:f>
          </x14:formula1>
          <xm:sqref>C6:C13 C83:C95</xm:sqref>
        </x14:dataValidation>
        <x14:dataValidation type="list" allowBlank="1" showInputMessage="1" showErrorMessage="1">
          <x14:formula1>
            <xm:f>VALORES!$F$2:$F$25</xm:f>
          </x14:formula1>
          <xm:sqref>E6:E13 E83:E95</xm:sqref>
        </x14:dataValidation>
        <x14:dataValidation type="list" allowBlank="1" showInputMessage="1" showErrorMessage="1">
          <x14:formula1>
            <xm:f>VALORES!$L$2:$L$18</xm:f>
          </x14:formula1>
          <xm:sqref>F6:F13 F83:F95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3"/>
  <sheetViews>
    <sheetView view="pageBreakPreview" topLeftCell="B122" zoomScale="145" zoomScaleNormal="100" zoomScaleSheetLayoutView="145" workbookViewId="0">
      <selection activeCell="J82" sqref="J82"/>
    </sheetView>
  </sheetViews>
  <sheetFormatPr baseColWidth="10" defaultRowHeight="15" x14ac:dyDescent="0.25"/>
  <cols>
    <col min="1" max="1" width="16.7109375" hidden="1" customWidth="1"/>
    <col min="2" max="2" width="6.7109375" customWidth="1"/>
    <col min="3" max="3" width="50.28515625" customWidth="1"/>
    <col min="4" max="4" width="8.42578125" customWidth="1"/>
    <col min="5" max="5" width="7.140625" customWidth="1"/>
    <col min="6" max="6" width="7" customWidth="1"/>
    <col min="7" max="8" width="9.5703125" customWidth="1"/>
    <col min="9" max="9" width="8.28515625" customWidth="1"/>
    <col min="10" max="10" width="7.5703125" customWidth="1"/>
    <col min="11" max="11" width="10.85546875" customWidth="1"/>
  </cols>
  <sheetData>
    <row r="1" spans="1:10" ht="15" customHeight="1" x14ac:dyDescent="0.25">
      <c r="C1" s="121" t="s">
        <v>241</v>
      </c>
      <c r="D1" s="122"/>
      <c r="E1" s="122"/>
      <c r="F1" s="122"/>
      <c r="G1" s="122"/>
      <c r="H1" s="122"/>
      <c r="I1" s="122"/>
      <c r="J1" s="123"/>
    </row>
    <row r="2" spans="1:10" ht="15" customHeight="1" x14ac:dyDescent="0.25">
      <c r="C2" s="124"/>
      <c r="D2" s="125"/>
      <c r="E2" s="125"/>
      <c r="F2" s="125"/>
      <c r="G2" s="125"/>
      <c r="H2" s="125"/>
      <c r="I2" s="125"/>
      <c r="J2" s="126"/>
    </row>
    <row r="4" spans="1:10" x14ac:dyDescent="0.25">
      <c r="A4" s="102">
        <v>1</v>
      </c>
      <c r="C4" s="35" t="s">
        <v>194</v>
      </c>
      <c r="D4" s="103" t="s">
        <v>209</v>
      </c>
      <c r="E4" s="104"/>
      <c r="F4" s="105"/>
      <c r="G4" s="36" t="s">
        <v>207</v>
      </c>
      <c r="H4" s="36" t="s">
        <v>196</v>
      </c>
      <c r="I4" s="103" t="s">
        <v>208</v>
      </c>
      <c r="J4" s="105"/>
    </row>
    <row r="5" spans="1:10" x14ac:dyDescent="0.25">
      <c r="A5" s="102"/>
      <c r="C5" s="25" t="str">
        <f>'Plan accion ERU'!A6</f>
        <v>Proyecto Voto Nacional-Distrito Creativo</v>
      </c>
      <c r="D5" s="106" t="str">
        <f>'Plan accion ERU'!I6</f>
        <v>Contrato suscrito para intervención La Flauta.</v>
      </c>
      <c r="E5" s="107"/>
      <c r="F5" s="108"/>
      <c r="G5" s="34">
        <v>44013</v>
      </c>
      <c r="H5" s="34">
        <v>44196</v>
      </c>
      <c r="I5" s="115">
        <f>SUM(E19:J19)</f>
        <v>1</v>
      </c>
      <c r="J5" s="108"/>
    </row>
    <row r="6" spans="1:10" x14ac:dyDescent="0.25">
      <c r="A6" s="102"/>
      <c r="C6" s="37" t="s">
        <v>197</v>
      </c>
      <c r="D6" s="109"/>
      <c r="E6" s="110"/>
      <c r="F6" s="111"/>
      <c r="G6" s="116" t="s">
        <v>195</v>
      </c>
      <c r="H6" s="117"/>
      <c r="I6" s="109"/>
      <c r="J6" s="111"/>
    </row>
    <row r="7" spans="1:10" ht="21.75" customHeight="1" x14ac:dyDescent="0.25">
      <c r="A7" s="102"/>
      <c r="C7" s="26" t="str">
        <f>'Plan accion ERU'!G6</f>
        <v>Gestión para la construcción del Proyecto Bronx Distrito Creativo</v>
      </c>
      <c r="D7" s="112"/>
      <c r="E7" s="113"/>
      <c r="F7" s="114"/>
      <c r="G7" s="118" t="s">
        <v>187</v>
      </c>
      <c r="H7" s="119"/>
      <c r="I7" s="109"/>
      <c r="J7" s="111"/>
    </row>
    <row r="8" spans="1:10" ht="16.5" customHeight="1" x14ac:dyDescent="0.25">
      <c r="A8" s="102"/>
      <c r="C8" s="38" t="s">
        <v>198</v>
      </c>
      <c r="D8" s="33" t="s">
        <v>224</v>
      </c>
      <c r="E8" s="33" t="s">
        <v>210</v>
      </c>
      <c r="F8" s="33" t="s">
        <v>211</v>
      </c>
      <c r="G8" s="33" t="s">
        <v>212</v>
      </c>
      <c r="H8" s="33" t="s">
        <v>213</v>
      </c>
      <c r="I8" s="33" t="s">
        <v>214</v>
      </c>
      <c r="J8" s="33" t="s">
        <v>215</v>
      </c>
    </row>
    <row r="9" spans="1:10" ht="13.5" customHeight="1" x14ac:dyDescent="0.25">
      <c r="A9" s="102"/>
      <c r="C9" s="31" t="s">
        <v>216</v>
      </c>
      <c r="D9" s="32">
        <v>0.1</v>
      </c>
      <c r="E9" s="32">
        <v>0.1</v>
      </c>
      <c r="F9" s="32">
        <v>0</v>
      </c>
      <c r="G9" s="32">
        <v>0</v>
      </c>
      <c r="H9" s="32">
        <v>0</v>
      </c>
      <c r="I9" s="32">
        <v>0</v>
      </c>
      <c r="J9" s="32">
        <v>0</v>
      </c>
    </row>
    <row r="10" spans="1:10" ht="35.25" customHeight="1" x14ac:dyDescent="0.25">
      <c r="A10" s="102"/>
      <c r="C10" s="31" t="s">
        <v>221</v>
      </c>
      <c r="D10" s="32">
        <v>0.1</v>
      </c>
      <c r="E10" s="32">
        <v>0.1</v>
      </c>
      <c r="F10" s="32">
        <v>0</v>
      </c>
      <c r="G10" s="32">
        <v>0</v>
      </c>
      <c r="H10" s="32">
        <v>0</v>
      </c>
      <c r="I10" s="32">
        <v>0</v>
      </c>
      <c r="J10" s="32">
        <v>0</v>
      </c>
    </row>
    <row r="11" spans="1:10" ht="12.75" customHeight="1" x14ac:dyDescent="0.25">
      <c r="A11" s="102"/>
      <c r="C11" s="31" t="s">
        <v>217</v>
      </c>
      <c r="D11" s="32">
        <v>0.1</v>
      </c>
      <c r="E11" s="32">
        <v>0.1</v>
      </c>
      <c r="F11" s="32">
        <v>0</v>
      </c>
      <c r="G11" s="32">
        <v>0</v>
      </c>
      <c r="H11" s="32">
        <v>0</v>
      </c>
      <c r="I11" s="32">
        <v>0</v>
      </c>
      <c r="J11" s="32">
        <v>0</v>
      </c>
    </row>
    <row r="12" spans="1:10" ht="12.75" customHeight="1" x14ac:dyDescent="0.25">
      <c r="A12" s="102"/>
      <c r="C12" s="31" t="s">
        <v>222</v>
      </c>
      <c r="D12" s="32">
        <v>0.1</v>
      </c>
      <c r="E12" s="32">
        <v>0.1</v>
      </c>
      <c r="F12" s="32">
        <v>0</v>
      </c>
      <c r="G12" s="32">
        <v>0</v>
      </c>
      <c r="H12" s="32">
        <v>0</v>
      </c>
      <c r="I12" s="32">
        <v>0</v>
      </c>
      <c r="J12" s="32">
        <v>0</v>
      </c>
    </row>
    <row r="13" spans="1:10" ht="12.75" customHeight="1" x14ac:dyDescent="0.25">
      <c r="A13" s="102"/>
      <c r="C13" s="31" t="s">
        <v>225</v>
      </c>
      <c r="D13" s="32">
        <v>0.1</v>
      </c>
      <c r="E13" s="32">
        <v>0.1</v>
      </c>
      <c r="F13" s="32">
        <v>0</v>
      </c>
      <c r="G13" s="32">
        <v>0</v>
      </c>
      <c r="H13" s="32">
        <v>0</v>
      </c>
      <c r="I13" s="32">
        <v>0</v>
      </c>
      <c r="J13" s="32">
        <v>0</v>
      </c>
    </row>
    <row r="14" spans="1:10" ht="12.75" customHeight="1" x14ac:dyDescent="0.25">
      <c r="A14" s="102"/>
      <c r="C14" s="31" t="s">
        <v>226</v>
      </c>
      <c r="D14" s="32">
        <v>0.1</v>
      </c>
      <c r="E14" s="32">
        <v>0</v>
      </c>
      <c r="F14" s="32">
        <v>0.1</v>
      </c>
      <c r="G14" s="32">
        <v>0</v>
      </c>
      <c r="H14" s="32">
        <v>0</v>
      </c>
      <c r="I14" s="32">
        <v>0</v>
      </c>
      <c r="J14" s="32">
        <v>0</v>
      </c>
    </row>
    <row r="15" spans="1:10" ht="12" customHeight="1" x14ac:dyDescent="0.25">
      <c r="A15" s="102"/>
      <c r="C15" s="31" t="s">
        <v>218</v>
      </c>
      <c r="D15" s="32">
        <v>0.1</v>
      </c>
      <c r="E15" s="32">
        <v>0</v>
      </c>
      <c r="F15" s="32">
        <v>0.1</v>
      </c>
      <c r="G15" s="32">
        <v>0</v>
      </c>
      <c r="H15" s="32">
        <v>0</v>
      </c>
      <c r="I15" s="32">
        <v>0</v>
      </c>
      <c r="J15" s="32">
        <v>0</v>
      </c>
    </row>
    <row r="16" spans="1:10" ht="12" customHeight="1" x14ac:dyDescent="0.25">
      <c r="A16" s="102"/>
      <c r="C16" s="31" t="s">
        <v>223</v>
      </c>
      <c r="D16" s="32">
        <v>0.1</v>
      </c>
      <c r="E16" s="32">
        <v>0</v>
      </c>
      <c r="F16" s="32">
        <v>0.1</v>
      </c>
      <c r="G16" s="32">
        <v>0</v>
      </c>
      <c r="H16" s="32">
        <v>0</v>
      </c>
      <c r="I16" s="32">
        <v>0</v>
      </c>
      <c r="J16" s="32">
        <v>0</v>
      </c>
    </row>
    <row r="17" spans="1:11" ht="12.75" customHeight="1" x14ac:dyDescent="0.25">
      <c r="A17" s="102"/>
      <c r="C17" s="31" t="s">
        <v>219</v>
      </c>
      <c r="D17" s="32">
        <v>0.1</v>
      </c>
      <c r="E17" s="32">
        <v>0</v>
      </c>
      <c r="F17" s="32">
        <v>0</v>
      </c>
      <c r="G17" s="32">
        <v>0.1</v>
      </c>
      <c r="H17" s="32">
        <v>0</v>
      </c>
      <c r="I17" s="32">
        <v>0</v>
      </c>
      <c r="J17" s="32">
        <v>0</v>
      </c>
    </row>
    <row r="18" spans="1:11" ht="14.25" customHeight="1" x14ac:dyDescent="0.25">
      <c r="A18" s="102"/>
      <c r="C18" s="31" t="s">
        <v>220</v>
      </c>
      <c r="D18" s="32">
        <v>0.1</v>
      </c>
      <c r="E18" s="32">
        <v>0</v>
      </c>
      <c r="F18" s="32">
        <v>0</v>
      </c>
      <c r="G18" s="32">
        <v>0</v>
      </c>
      <c r="H18" s="32">
        <v>0</v>
      </c>
      <c r="I18" s="32">
        <v>0.1</v>
      </c>
      <c r="J18" s="32">
        <v>0</v>
      </c>
    </row>
    <row r="19" spans="1:11" ht="16.5" customHeight="1" x14ac:dyDescent="0.25">
      <c r="A19" s="102"/>
      <c r="C19" s="40" t="s">
        <v>199</v>
      </c>
      <c r="D19" s="39">
        <f>SUM(D9:D18)</f>
        <v>0.99999999999999989</v>
      </c>
      <c r="E19" s="39">
        <f>SUM(E9:E18)</f>
        <v>0.5</v>
      </c>
      <c r="F19" s="39">
        <f>SUM(F9:F18)</f>
        <v>0.30000000000000004</v>
      </c>
      <c r="G19" s="39">
        <f t="shared" ref="G19:J19" si="0">SUM(G9:G18)</f>
        <v>0.1</v>
      </c>
      <c r="H19" s="39">
        <f t="shared" si="0"/>
        <v>0</v>
      </c>
      <c r="I19" s="39">
        <f t="shared" si="0"/>
        <v>0.1</v>
      </c>
      <c r="J19" s="39">
        <f t="shared" si="0"/>
        <v>0</v>
      </c>
    </row>
    <row r="20" spans="1:11" x14ac:dyDescent="0.25">
      <c r="A20" s="12"/>
      <c r="C20" s="120"/>
      <c r="D20" s="120"/>
      <c r="E20" s="120"/>
      <c r="F20" s="120"/>
      <c r="G20" s="120"/>
      <c r="H20" s="120"/>
      <c r="I20" s="120"/>
      <c r="J20" s="120"/>
    </row>
    <row r="21" spans="1:11" x14ac:dyDescent="0.25">
      <c r="A21" s="102">
        <v>1</v>
      </c>
      <c r="C21" s="35" t="s">
        <v>194</v>
      </c>
      <c r="D21" s="103" t="s">
        <v>209</v>
      </c>
      <c r="E21" s="104"/>
      <c r="F21" s="105"/>
      <c r="G21" s="36" t="s">
        <v>207</v>
      </c>
      <c r="H21" s="36" t="s">
        <v>196</v>
      </c>
      <c r="I21" s="103" t="s">
        <v>208</v>
      </c>
      <c r="J21" s="105"/>
    </row>
    <row r="22" spans="1:11" x14ac:dyDescent="0.25">
      <c r="A22" s="102"/>
      <c r="C22" s="25" t="str">
        <f>'Plan accion ERU'!A7</f>
        <v>Proyecto Voto Nacional-Distrito Creativo</v>
      </c>
      <c r="D22" s="106" t="str">
        <f>'Plan accion ERU'!I7</f>
        <v>Apertura del proceso para la selección del contratista y Contrato de Estudios y Diseños.</v>
      </c>
      <c r="E22" s="107"/>
      <c r="F22" s="108"/>
      <c r="G22" s="34">
        <v>44013</v>
      </c>
      <c r="H22" s="34">
        <v>44196</v>
      </c>
      <c r="I22" s="115">
        <f>SUM(E35:J35)</f>
        <v>1</v>
      </c>
      <c r="J22" s="108"/>
    </row>
    <row r="23" spans="1:11" x14ac:dyDescent="0.25">
      <c r="A23" s="102"/>
      <c r="C23" s="37" t="s">
        <v>197</v>
      </c>
      <c r="D23" s="109"/>
      <c r="E23" s="110"/>
      <c r="F23" s="111"/>
      <c r="G23" s="116" t="s">
        <v>195</v>
      </c>
      <c r="H23" s="117"/>
      <c r="I23" s="109"/>
      <c r="J23" s="111"/>
    </row>
    <row r="24" spans="1:11" ht="21.75" customHeight="1" x14ac:dyDescent="0.25">
      <c r="A24" s="102"/>
      <c r="C24" s="26" t="str">
        <f>'Plan accion ERU'!H7</f>
        <v>Estructurar el proceso de selección para contratar la elaboración de Estudios y Diseños para el proyecto BDC Bronx Distrito Creativo.</v>
      </c>
      <c r="D24" s="112"/>
      <c r="E24" s="113"/>
      <c r="F24" s="114"/>
      <c r="G24" s="118" t="s">
        <v>187</v>
      </c>
      <c r="H24" s="119"/>
      <c r="I24" s="109"/>
      <c r="J24" s="111"/>
    </row>
    <row r="25" spans="1:11" ht="16.5" customHeight="1" x14ac:dyDescent="0.25">
      <c r="A25" s="102"/>
      <c r="C25" s="38" t="s">
        <v>198</v>
      </c>
      <c r="D25" s="33" t="s">
        <v>224</v>
      </c>
      <c r="E25" s="33" t="s">
        <v>210</v>
      </c>
      <c r="F25" s="33" t="s">
        <v>211</v>
      </c>
      <c r="G25" s="33" t="s">
        <v>212</v>
      </c>
      <c r="H25" s="33" t="s">
        <v>213</v>
      </c>
      <c r="I25" s="33" t="s">
        <v>214</v>
      </c>
      <c r="J25" s="33" t="s">
        <v>215</v>
      </c>
    </row>
    <row r="26" spans="1:11" ht="13.5" customHeight="1" x14ac:dyDescent="0.25">
      <c r="A26" s="102"/>
      <c r="C26" s="31" t="s">
        <v>216</v>
      </c>
      <c r="D26" s="32">
        <v>0.1</v>
      </c>
      <c r="E26" s="32">
        <v>0.1</v>
      </c>
      <c r="F26" s="32">
        <v>0</v>
      </c>
      <c r="G26" s="32">
        <v>0</v>
      </c>
      <c r="H26" s="32">
        <v>0</v>
      </c>
      <c r="I26" s="32">
        <v>0</v>
      </c>
      <c r="J26" s="32">
        <v>0</v>
      </c>
      <c r="K26" s="41"/>
    </row>
    <row r="27" spans="1:11" ht="35.25" customHeight="1" x14ac:dyDescent="0.25">
      <c r="A27" s="102"/>
      <c r="C27" s="31" t="s">
        <v>221</v>
      </c>
      <c r="D27" s="32">
        <v>0.1</v>
      </c>
      <c r="E27" s="32">
        <v>0.02</v>
      </c>
      <c r="F27" s="32">
        <v>0.03</v>
      </c>
      <c r="G27" s="32">
        <v>0.02</v>
      </c>
      <c r="H27" s="32">
        <v>0</v>
      </c>
      <c r="I27" s="32">
        <v>0</v>
      </c>
      <c r="J27" s="32">
        <v>0.03</v>
      </c>
    </row>
    <row r="28" spans="1:11" ht="12.75" customHeight="1" x14ac:dyDescent="0.25">
      <c r="A28" s="102"/>
      <c r="C28" s="31" t="s">
        <v>217</v>
      </c>
      <c r="D28" s="32">
        <v>0.1</v>
      </c>
      <c r="E28" s="32">
        <v>0</v>
      </c>
      <c r="F28" s="32">
        <v>0</v>
      </c>
      <c r="G28" s="32">
        <v>0</v>
      </c>
      <c r="H28" s="32">
        <v>0.1</v>
      </c>
      <c r="I28" s="32">
        <v>0</v>
      </c>
      <c r="J28" s="32">
        <v>0</v>
      </c>
      <c r="K28" s="41"/>
    </row>
    <row r="29" spans="1:11" ht="12.75" customHeight="1" x14ac:dyDescent="0.25">
      <c r="A29" s="102"/>
      <c r="C29" s="31" t="s">
        <v>222</v>
      </c>
      <c r="D29" s="32">
        <v>0.1</v>
      </c>
      <c r="E29" s="32">
        <v>0</v>
      </c>
      <c r="F29" s="32">
        <v>0</v>
      </c>
      <c r="G29" s="32">
        <v>0</v>
      </c>
      <c r="H29" s="32">
        <v>0.1</v>
      </c>
      <c r="I29" s="32">
        <v>0</v>
      </c>
      <c r="J29" s="32">
        <v>0</v>
      </c>
      <c r="K29" s="41"/>
    </row>
    <row r="30" spans="1:11" ht="12.75" customHeight="1" x14ac:dyDescent="0.25">
      <c r="A30" s="102"/>
      <c r="C30" s="31" t="s">
        <v>225</v>
      </c>
      <c r="D30" s="32">
        <v>0.1</v>
      </c>
      <c r="E30" s="32">
        <v>0</v>
      </c>
      <c r="F30" s="32">
        <v>0</v>
      </c>
      <c r="G30" s="32">
        <v>0</v>
      </c>
      <c r="H30" s="32">
        <v>0</v>
      </c>
      <c r="I30" s="32">
        <v>0.1</v>
      </c>
      <c r="J30" s="32">
        <v>0</v>
      </c>
      <c r="K30" s="41"/>
    </row>
    <row r="31" spans="1:11" ht="12.75" customHeight="1" x14ac:dyDescent="0.25">
      <c r="A31" s="102"/>
      <c r="C31" s="31" t="s">
        <v>226</v>
      </c>
      <c r="D31" s="32">
        <v>0.1</v>
      </c>
      <c r="E31" s="32">
        <v>0</v>
      </c>
      <c r="F31" s="32">
        <v>0</v>
      </c>
      <c r="G31" s="32">
        <v>0</v>
      </c>
      <c r="H31" s="32">
        <v>0</v>
      </c>
      <c r="I31" s="32">
        <v>0.1</v>
      </c>
      <c r="J31" s="32">
        <v>0</v>
      </c>
      <c r="K31" s="41"/>
    </row>
    <row r="32" spans="1:11" ht="12" customHeight="1" x14ac:dyDescent="0.25">
      <c r="A32" s="102"/>
      <c r="C32" s="31" t="s">
        <v>218</v>
      </c>
      <c r="D32" s="32">
        <v>0.1</v>
      </c>
      <c r="E32" s="32">
        <v>0</v>
      </c>
      <c r="F32" s="32">
        <v>0</v>
      </c>
      <c r="G32" s="32">
        <v>0</v>
      </c>
      <c r="H32" s="32">
        <v>0</v>
      </c>
      <c r="I32" s="32">
        <v>0.1</v>
      </c>
      <c r="J32" s="32">
        <v>0</v>
      </c>
      <c r="K32" s="41"/>
    </row>
    <row r="33" spans="1:11" ht="12" customHeight="1" x14ac:dyDescent="0.25">
      <c r="A33" s="102"/>
      <c r="C33" s="31" t="s">
        <v>223</v>
      </c>
      <c r="D33" s="32">
        <v>0.1</v>
      </c>
      <c r="E33" s="32">
        <v>0</v>
      </c>
      <c r="F33" s="32">
        <v>0</v>
      </c>
      <c r="G33" s="32">
        <v>0</v>
      </c>
      <c r="H33" s="32">
        <v>0</v>
      </c>
      <c r="I33" s="32">
        <v>0</v>
      </c>
      <c r="J33" s="32">
        <v>0.1</v>
      </c>
      <c r="K33" s="41"/>
    </row>
    <row r="34" spans="1:11" ht="12.75" customHeight="1" x14ac:dyDescent="0.25">
      <c r="A34" s="102"/>
      <c r="C34" s="31" t="s">
        <v>260</v>
      </c>
      <c r="D34" s="32">
        <v>0.2</v>
      </c>
      <c r="E34" s="32">
        <v>0</v>
      </c>
      <c r="F34" s="32">
        <v>0</v>
      </c>
      <c r="G34" s="32">
        <v>0</v>
      </c>
      <c r="H34" s="32">
        <v>0</v>
      </c>
      <c r="I34" s="32">
        <v>0</v>
      </c>
      <c r="J34" s="32">
        <v>0.2</v>
      </c>
      <c r="K34" s="41"/>
    </row>
    <row r="35" spans="1:11" ht="16.5" customHeight="1" x14ac:dyDescent="0.25">
      <c r="A35" s="102"/>
      <c r="C35" s="40" t="s">
        <v>199</v>
      </c>
      <c r="D35" s="39">
        <f t="shared" ref="D35:J35" si="1">SUM(D26:D34)</f>
        <v>1</v>
      </c>
      <c r="E35" s="39">
        <f t="shared" si="1"/>
        <v>0.12000000000000001</v>
      </c>
      <c r="F35" s="39">
        <f t="shared" si="1"/>
        <v>0.03</v>
      </c>
      <c r="G35" s="39">
        <f t="shared" si="1"/>
        <v>0.02</v>
      </c>
      <c r="H35" s="39">
        <f t="shared" si="1"/>
        <v>0.2</v>
      </c>
      <c r="I35" s="39">
        <f t="shared" si="1"/>
        <v>0.30000000000000004</v>
      </c>
      <c r="J35" s="39">
        <f t="shared" si="1"/>
        <v>0.33</v>
      </c>
    </row>
    <row r="36" spans="1:11" x14ac:dyDescent="0.25">
      <c r="A36" s="12"/>
      <c r="C36" s="120"/>
      <c r="D36" s="120"/>
      <c r="E36" s="120"/>
      <c r="F36" s="120"/>
      <c r="G36" s="120"/>
      <c r="H36" s="120"/>
      <c r="I36" s="120"/>
      <c r="J36" s="120"/>
    </row>
    <row r="37" spans="1:11" x14ac:dyDescent="0.25">
      <c r="A37" s="102">
        <v>1</v>
      </c>
      <c r="C37" s="35" t="s">
        <v>194</v>
      </c>
      <c r="D37" s="103" t="s">
        <v>209</v>
      </c>
      <c r="E37" s="104"/>
      <c r="F37" s="105"/>
      <c r="G37" s="36" t="s">
        <v>207</v>
      </c>
      <c r="H37" s="36" t="s">
        <v>196</v>
      </c>
      <c r="I37" s="103" t="s">
        <v>208</v>
      </c>
      <c r="J37" s="105"/>
    </row>
    <row r="38" spans="1:11" x14ac:dyDescent="0.25">
      <c r="A38" s="102"/>
      <c r="C38" s="25" t="str">
        <f>'Plan accion ERU'!A8</f>
        <v>Proyecto Voto Nacional-SENA</v>
      </c>
      <c r="D38" s="106" t="str">
        <f>'Plan accion ERU'!I8</f>
        <v>Seguimiento a la ejecución/Informes mensuales de supervisión</v>
      </c>
      <c r="E38" s="107"/>
      <c r="F38" s="108"/>
      <c r="G38" s="34">
        <v>44013</v>
      </c>
      <c r="H38" s="34">
        <v>44196</v>
      </c>
      <c r="I38" s="115">
        <f>SUM(E47:J47)</f>
        <v>1.0033333333333334</v>
      </c>
      <c r="J38" s="108"/>
    </row>
    <row r="39" spans="1:11" x14ac:dyDescent="0.25">
      <c r="A39" s="102"/>
      <c r="C39" s="37" t="s">
        <v>197</v>
      </c>
      <c r="D39" s="109"/>
      <c r="E39" s="110"/>
      <c r="F39" s="111"/>
      <c r="G39" s="116" t="s">
        <v>195</v>
      </c>
      <c r="H39" s="117"/>
      <c r="I39" s="109"/>
      <c r="J39" s="111"/>
    </row>
    <row r="40" spans="1:11" ht="21.75" customHeight="1" x14ac:dyDescent="0.25">
      <c r="A40" s="102"/>
      <c r="C40" s="26" t="str">
        <f>'Plan accion ERU'!H8</f>
        <v>Realizar la supervisión de la ejecución del contrato integral de diseño y construcción del edificio "Formación para el Trabajo", y su interventoría.</v>
      </c>
      <c r="D40" s="112"/>
      <c r="E40" s="113"/>
      <c r="F40" s="114"/>
      <c r="G40" s="118" t="s">
        <v>187</v>
      </c>
      <c r="H40" s="119"/>
      <c r="I40" s="109"/>
      <c r="J40" s="111"/>
    </row>
    <row r="41" spans="1:11" ht="16.5" customHeight="1" x14ac:dyDescent="0.25">
      <c r="A41" s="102"/>
      <c r="C41" s="38" t="s">
        <v>198</v>
      </c>
      <c r="D41" s="33" t="s">
        <v>224</v>
      </c>
      <c r="E41" s="33" t="s">
        <v>210</v>
      </c>
      <c r="F41" s="33" t="s">
        <v>211</v>
      </c>
      <c r="G41" s="33" t="s">
        <v>212</v>
      </c>
      <c r="H41" s="33" t="s">
        <v>213</v>
      </c>
      <c r="I41" s="33" t="s">
        <v>214</v>
      </c>
      <c r="J41" s="33" t="s">
        <v>215</v>
      </c>
    </row>
    <row r="42" spans="1:11" ht="14.25" customHeight="1" x14ac:dyDescent="0.25">
      <c r="A42" s="102"/>
      <c r="C42" s="31" t="s">
        <v>227</v>
      </c>
      <c r="D42" s="32">
        <v>0.2</v>
      </c>
      <c r="E42" s="32">
        <f>D42/6</f>
        <v>3.3333333333333333E-2</v>
      </c>
      <c r="F42" s="32">
        <v>0.03</v>
      </c>
      <c r="G42" s="32">
        <v>0.03</v>
      </c>
      <c r="H42" s="32">
        <v>0.03</v>
      </c>
      <c r="I42" s="32">
        <v>0.03</v>
      </c>
      <c r="J42" s="32">
        <v>0.05</v>
      </c>
      <c r="K42" s="41"/>
    </row>
    <row r="43" spans="1:11" ht="12.75" customHeight="1" x14ac:dyDescent="0.25">
      <c r="A43" s="102"/>
      <c r="C43" s="31" t="s">
        <v>228</v>
      </c>
      <c r="D43" s="32">
        <v>0.2</v>
      </c>
      <c r="E43" s="32">
        <v>0.03</v>
      </c>
      <c r="F43" s="32">
        <v>0.03</v>
      </c>
      <c r="G43" s="32">
        <v>0.03</v>
      </c>
      <c r="H43" s="32">
        <v>0.03</v>
      </c>
      <c r="I43" s="32">
        <v>0.03</v>
      </c>
      <c r="J43" s="32">
        <v>0.05</v>
      </c>
      <c r="K43" s="41"/>
    </row>
    <row r="44" spans="1:11" ht="12.75" customHeight="1" x14ac:dyDescent="0.25">
      <c r="A44" s="102"/>
      <c r="C44" s="31" t="s">
        <v>229</v>
      </c>
      <c r="D44" s="32">
        <v>0.2</v>
      </c>
      <c r="E44" s="32">
        <v>0.03</v>
      </c>
      <c r="F44" s="32">
        <v>0.03</v>
      </c>
      <c r="G44" s="32">
        <v>0.03</v>
      </c>
      <c r="H44" s="32">
        <v>0.03</v>
      </c>
      <c r="I44" s="32">
        <v>0.03</v>
      </c>
      <c r="J44" s="32">
        <v>0.05</v>
      </c>
      <c r="K44" s="41"/>
    </row>
    <row r="45" spans="1:11" ht="12.75" customHeight="1" x14ac:dyDescent="0.25">
      <c r="A45" s="102"/>
      <c r="C45" s="31" t="s">
        <v>230</v>
      </c>
      <c r="D45" s="32">
        <v>0.2</v>
      </c>
      <c r="E45" s="32">
        <v>0.03</v>
      </c>
      <c r="F45" s="32">
        <v>0.03</v>
      </c>
      <c r="G45" s="32">
        <v>0.03</v>
      </c>
      <c r="H45" s="32">
        <v>0.03</v>
      </c>
      <c r="I45" s="32">
        <v>0.03</v>
      </c>
      <c r="J45" s="32">
        <v>0.05</v>
      </c>
      <c r="K45" s="41"/>
    </row>
    <row r="46" spans="1:11" ht="12.75" customHeight="1" x14ac:dyDescent="0.25">
      <c r="A46" s="102"/>
      <c r="C46" s="31" t="s">
        <v>231</v>
      </c>
      <c r="D46" s="32">
        <v>0.2</v>
      </c>
      <c r="E46" s="32">
        <v>0.03</v>
      </c>
      <c r="F46" s="32">
        <v>0.03</v>
      </c>
      <c r="G46" s="32">
        <v>0.03</v>
      </c>
      <c r="H46" s="32">
        <v>0.03</v>
      </c>
      <c r="I46" s="32">
        <v>0.03</v>
      </c>
      <c r="J46" s="32">
        <v>0.05</v>
      </c>
      <c r="K46" s="41"/>
    </row>
    <row r="47" spans="1:11" ht="16.5" customHeight="1" x14ac:dyDescent="0.25">
      <c r="A47" s="102"/>
      <c r="C47" s="40" t="s">
        <v>199</v>
      </c>
      <c r="D47" s="39">
        <f t="shared" ref="D47:J47" si="2">SUM(D42:D46)</f>
        <v>1</v>
      </c>
      <c r="E47" s="39">
        <f t="shared" si="2"/>
        <v>0.15333333333333332</v>
      </c>
      <c r="F47" s="39">
        <f t="shared" si="2"/>
        <v>0.15</v>
      </c>
      <c r="G47" s="39">
        <f t="shared" si="2"/>
        <v>0.15</v>
      </c>
      <c r="H47" s="39">
        <f t="shared" si="2"/>
        <v>0.15</v>
      </c>
      <c r="I47" s="39">
        <f t="shared" si="2"/>
        <v>0.15</v>
      </c>
      <c r="J47" s="39">
        <f t="shared" si="2"/>
        <v>0.25</v>
      </c>
    </row>
    <row r="48" spans="1:11" x14ac:dyDescent="0.25">
      <c r="A48" s="12"/>
      <c r="C48" s="120"/>
      <c r="D48" s="120"/>
      <c r="E48" s="120"/>
      <c r="F48" s="120"/>
      <c r="G48" s="120"/>
      <c r="H48" s="120"/>
      <c r="I48" s="120"/>
      <c r="J48" s="120"/>
    </row>
    <row r="49" spans="1:11" x14ac:dyDescent="0.25">
      <c r="A49" s="102">
        <v>1</v>
      </c>
      <c r="C49" s="35" t="s">
        <v>194</v>
      </c>
      <c r="D49" s="103" t="s">
        <v>209</v>
      </c>
      <c r="E49" s="104"/>
      <c r="F49" s="105"/>
      <c r="G49" s="36" t="s">
        <v>207</v>
      </c>
      <c r="H49" s="36" t="s">
        <v>196</v>
      </c>
      <c r="I49" s="103" t="s">
        <v>208</v>
      </c>
      <c r="J49" s="105"/>
    </row>
    <row r="50" spans="1:11" x14ac:dyDescent="0.25">
      <c r="A50" s="102"/>
      <c r="C50" s="25" t="str">
        <f>'Plan accion ERU'!A9</f>
        <v>Proyecto Voto Nacional-Mártires</v>
      </c>
      <c r="D50" s="106" t="str">
        <f>'Plan accion ERU'!I9</f>
        <v>Productos finales y aprobaciones recibidas por parte de la Supervisión</v>
      </c>
      <c r="E50" s="107"/>
      <c r="F50" s="108"/>
      <c r="G50" s="34">
        <v>44013</v>
      </c>
      <c r="H50" s="34">
        <v>44196</v>
      </c>
      <c r="I50" s="115">
        <f>SUM(E59:J59)</f>
        <v>1.0033333333333332</v>
      </c>
      <c r="J50" s="108"/>
    </row>
    <row r="51" spans="1:11" x14ac:dyDescent="0.25">
      <c r="A51" s="102"/>
      <c r="C51" s="37" t="s">
        <v>197</v>
      </c>
      <c r="D51" s="109"/>
      <c r="E51" s="110"/>
      <c r="F51" s="111"/>
      <c r="G51" s="116" t="s">
        <v>195</v>
      </c>
      <c r="H51" s="117"/>
      <c r="I51" s="109"/>
      <c r="J51" s="111"/>
    </row>
    <row r="52" spans="1:11" ht="21.75" customHeight="1" x14ac:dyDescent="0.25">
      <c r="A52" s="102"/>
      <c r="C52" s="26" t="str">
        <f>'Plan accion ERU'!H9</f>
        <v>Recibo y aprobación del componente de Diseños del Proyecto Alcaldía de Mártires, incluyendo las aprobaciones por parte de las empresas de serviciso públicos.</v>
      </c>
      <c r="D52" s="112"/>
      <c r="E52" s="113"/>
      <c r="F52" s="114"/>
      <c r="G52" s="118" t="s">
        <v>187</v>
      </c>
      <c r="H52" s="119"/>
      <c r="I52" s="109"/>
      <c r="J52" s="111"/>
    </row>
    <row r="53" spans="1:11" ht="16.5" customHeight="1" x14ac:dyDescent="0.25">
      <c r="A53" s="102"/>
      <c r="C53" s="38" t="s">
        <v>198</v>
      </c>
      <c r="D53" s="33" t="s">
        <v>224</v>
      </c>
      <c r="E53" s="33" t="s">
        <v>210</v>
      </c>
      <c r="F53" s="33" t="s">
        <v>211</v>
      </c>
      <c r="G53" s="33" t="s">
        <v>212</v>
      </c>
      <c r="H53" s="33" t="s">
        <v>213</v>
      </c>
      <c r="I53" s="33" t="s">
        <v>214</v>
      </c>
      <c r="J53" s="33" t="s">
        <v>215</v>
      </c>
      <c r="K53" s="42"/>
    </row>
    <row r="54" spans="1:11" ht="14.25" customHeight="1" x14ac:dyDescent="0.25">
      <c r="A54" s="102"/>
      <c r="C54" s="31" t="s">
        <v>227</v>
      </c>
      <c r="D54" s="32">
        <v>0.2</v>
      </c>
      <c r="E54" s="32">
        <f>D54/6</f>
        <v>3.3333333333333333E-2</v>
      </c>
      <c r="F54" s="32">
        <v>0.03</v>
      </c>
      <c r="G54" s="32">
        <v>0.03</v>
      </c>
      <c r="H54" s="32">
        <v>0.04</v>
      </c>
      <c r="I54" s="32">
        <v>0.04</v>
      </c>
      <c r="J54" s="32">
        <v>0.03</v>
      </c>
      <c r="K54" s="42"/>
    </row>
    <row r="55" spans="1:11" ht="12.75" customHeight="1" x14ac:dyDescent="0.25">
      <c r="A55" s="102"/>
      <c r="C55" s="31" t="s">
        <v>228</v>
      </c>
      <c r="D55" s="32">
        <v>0.2</v>
      </c>
      <c r="E55" s="32">
        <v>0.03</v>
      </c>
      <c r="F55" s="32">
        <v>0.03</v>
      </c>
      <c r="G55" s="32">
        <v>0.03</v>
      </c>
      <c r="H55" s="32">
        <v>0.04</v>
      </c>
      <c r="I55" s="32">
        <v>0.04</v>
      </c>
      <c r="J55" s="32">
        <v>0.03</v>
      </c>
      <c r="K55" s="42"/>
    </row>
    <row r="56" spans="1:11" ht="12.75" customHeight="1" x14ac:dyDescent="0.25">
      <c r="A56" s="102"/>
      <c r="C56" s="31" t="s">
        <v>229</v>
      </c>
      <c r="D56" s="32">
        <v>0.2</v>
      </c>
      <c r="E56" s="32">
        <v>0.03</v>
      </c>
      <c r="F56" s="32">
        <v>0.03</v>
      </c>
      <c r="G56" s="32">
        <v>0.03</v>
      </c>
      <c r="H56" s="32">
        <v>0.04</v>
      </c>
      <c r="I56" s="32">
        <v>0.04</v>
      </c>
      <c r="J56" s="32">
        <v>0.03</v>
      </c>
      <c r="K56" s="42"/>
    </row>
    <row r="57" spans="1:11" ht="12.75" customHeight="1" x14ac:dyDescent="0.25">
      <c r="A57" s="102"/>
      <c r="C57" s="31" t="s">
        <v>230</v>
      </c>
      <c r="D57" s="32">
        <v>0.2</v>
      </c>
      <c r="E57" s="32">
        <v>0.03</v>
      </c>
      <c r="F57" s="32">
        <v>0.03</v>
      </c>
      <c r="G57" s="32">
        <v>0.03</v>
      </c>
      <c r="H57" s="32">
        <v>0.04</v>
      </c>
      <c r="I57" s="32">
        <v>0.04</v>
      </c>
      <c r="J57" s="32">
        <v>0.03</v>
      </c>
      <c r="K57" s="42"/>
    </row>
    <row r="58" spans="1:11" ht="21" customHeight="1" x14ac:dyDescent="0.25">
      <c r="A58" s="102"/>
      <c r="C58" s="31" t="s">
        <v>232</v>
      </c>
      <c r="D58" s="32">
        <v>0.2</v>
      </c>
      <c r="E58" s="32">
        <v>0.03</v>
      </c>
      <c r="F58" s="32">
        <v>0.03</v>
      </c>
      <c r="G58" s="32">
        <v>0.03</v>
      </c>
      <c r="H58" s="32">
        <v>0.04</v>
      </c>
      <c r="I58" s="32">
        <v>0.04</v>
      </c>
      <c r="J58" s="32">
        <v>0.03</v>
      </c>
      <c r="K58" s="42"/>
    </row>
    <row r="59" spans="1:11" ht="16.5" customHeight="1" x14ac:dyDescent="0.25">
      <c r="A59" s="102"/>
      <c r="C59" s="40" t="s">
        <v>199</v>
      </c>
      <c r="D59" s="39">
        <f t="shared" ref="D59:J59" si="3">SUM(D54:D58)</f>
        <v>1</v>
      </c>
      <c r="E59" s="39">
        <f t="shared" si="3"/>
        <v>0.15333333333333332</v>
      </c>
      <c r="F59" s="39">
        <f t="shared" si="3"/>
        <v>0.15</v>
      </c>
      <c r="G59" s="39">
        <f t="shared" si="3"/>
        <v>0.15</v>
      </c>
      <c r="H59" s="39">
        <f t="shared" si="3"/>
        <v>0.2</v>
      </c>
      <c r="I59" s="39">
        <f t="shared" si="3"/>
        <v>0.2</v>
      </c>
      <c r="J59" s="39">
        <f t="shared" si="3"/>
        <v>0.15</v>
      </c>
      <c r="K59" s="42"/>
    </row>
    <row r="60" spans="1:11" x14ac:dyDescent="0.25">
      <c r="A60" s="12"/>
      <c r="C60" s="120"/>
      <c r="D60" s="120"/>
      <c r="E60" s="120"/>
      <c r="F60" s="120"/>
      <c r="G60" s="120"/>
      <c r="H60" s="120"/>
      <c r="I60" s="120"/>
      <c r="J60" s="120"/>
      <c r="K60" s="42"/>
    </row>
    <row r="61" spans="1:11" x14ac:dyDescent="0.25">
      <c r="A61" s="102">
        <v>1</v>
      </c>
      <c r="C61" s="35" t="s">
        <v>194</v>
      </c>
      <c r="D61" s="103" t="s">
        <v>209</v>
      </c>
      <c r="E61" s="104"/>
      <c r="F61" s="105"/>
      <c r="G61" s="36" t="s">
        <v>207</v>
      </c>
      <c r="H61" s="36" t="s">
        <v>196</v>
      </c>
      <c r="I61" s="103" t="s">
        <v>208</v>
      </c>
      <c r="J61" s="105"/>
    </row>
    <row r="62" spans="1:11" x14ac:dyDescent="0.25">
      <c r="A62" s="102"/>
      <c r="C62" s="25" t="str">
        <f>'Plan accion ERU'!A10</f>
        <v>Proyecto San Bernardo</v>
      </c>
      <c r="D62" s="106" t="str">
        <f>'Plan accion ERU'!I10</f>
        <v>Seguimiento a la ejecución/Informes mensuales de supervisión</v>
      </c>
      <c r="E62" s="107"/>
      <c r="F62" s="108"/>
      <c r="G62" s="34">
        <v>44013</v>
      </c>
      <c r="H62" s="34">
        <v>44196</v>
      </c>
      <c r="I62" s="115">
        <f>SUM(E71:J71)</f>
        <v>1.0033333333333334</v>
      </c>
      <c r="J62" s="108"/>
    </row>
    <row r="63" spans="1:11" x14ac:dyDescent="0.25">
      <c r="A63" s="102"/>
      <c r="C63" s="37" t="s">
        <v>197</v>
      </c>
      <c r="D63" s="109"/>
      <c r="E63" s="110"/>
      <c r="F63" s="111"/>
      <c r="G63" s="116" t="s">
        <v>195</v>
      </c>
      <c r="H63" s="117"/>
      <c r="I63" s="109"/>
      <c r="J63" s="111"/>
    </row>
    <row r="64" spans="1:11" ht="21.75" customHeight="1" x14ac:dyDescent="0.25">
      <c r="A64" s="102"/>
      <c r="C64" s="26" t="str">
        <f>'Plan accion ERU'!H10</f>
        <v>Supervisión de la ejecución del contrato de desarrrollo del proyecto San Bernardo para las UG 1, 2, 3 y 4 y el AMD 2.</v>
      </c>
      <c r="D64" s="112"/>
      <c r="E64" s="113"/>
      <c r="F64" s="114"/>
      <c r="G64" s="118" t="s">
        <v>187</v>
      </c>
      <c r="H64" s="119"/>
      <c r="I64" s="109"/>
      <c r="J64" s="111"/>
    </row>
    <row r="65" spans="1:11" ht="16.5" customHeight="1" x14ac:dyDescent="0.25">
      <c r="A65" s="102"/>
      <c r="C65" s="38" t="s">
        <v>198</v>
      </c>
      <c r="D65" s="33" t="s">
        <v>224</v>
      </c>
      <c r="E65" s="33" t="s">
        <v>210</v>
      </c>
      <c r="F65" s="33" t="s">
        <v>211</v>
      </c>
      <c r="G65" s="33" t="s">
        <v>212</v>
      </c>
      <c r="H65" s="33" t="s">
        <v>213</v>
      </c>
      <c r="I65" s="33" t="s">
        <v>214</v>
      </c>
      <c r="J65" s="33" t="s">
        <v>215</v>
      </c>
    </row>
    <row r="66" spans="1:11" ht="14.25" customHeight="1" x14ac:dyDescent="0.25">
      <c r="A66" s="102"/>
      <c r="C66" s="31" t="s">
        <v>227</v>
      </c>
      <c r="D66" s="32">
        <v>0.2</v>
      </c>
      <c r="E66" s="32">
        <f>D66/6</f>
        <v>3.3333333333333333E-2</v>
      </c>
      <c r="F66" s="32">
        <v>0.03</v>
      </c>
      <c r="G66" s="32">
        <v>0.03</v>
      </c>
      <c r="H66" s="32">
        <v>0.03</v>
      </c>
      <c r="I66" s="32">
        <v>0.04</v>
      </c>
      <c r="J66" s="32">
        <v>0.04</v>
      </c>
    </row>
    <row r="67" spans="1:11" ht="12.75" customHeight="1" x14ac:dyDescent="0.25">
      <c r="A67" s="102"/>
      <c r="C67" s="31" t="s">
        <v>228</v>
      </c>
      <c r="D67" s="32">
        <v>0.2</v>
      </c>
      <c r="E67" s="32">
        <v>0.03</v>
      </c>
      <c r="F67" s="32">
        <v>0.03</v>
      </c>
      <c r="G67" s="32">
        <v>0.03</v>
      </c>
      <c r="H67" s="32">
        <v>0.03</v>
      </c>
      <c r="I67" s="32">
        <v>0.04</v>
      </c>
      <c r="J67" s="32">
        <v>0.04</v>
      </c>
    </row>
    <row r="68" spans="1:11" ht="12.75" customHeight="1" x14ac:dyDescent="0.25">
      <c r="A68" s="102"/>
      <c r="C68" s="31" t="s">
        <v>229</v>
      </c>
      <c r="D68" s="32">
        <v>0.2</v>
      </c>
      <c r="E68" s="32">
        <v>0.03</v>
      </c>
      <c r="F68" s="32">
        <v>0.03</v>
      </c>
      <c r="G68" s="32">
        <v>0.03</v>
      </c>
      <c r="H68" s="32">
        <v>0.03</v>
      </c>
      <c r="I68" s="32">
        <v>0.04</v>
      </c>
      <c r="J68" s="32">
        <v>0.04</v>
      </c>
    </row>
    <row r="69" spans="1:11" ht="12.75" customHeight="1" x14ac:dyDescent="0.25">
      <c r="A69" s="102"/>
      <c r="C69" s="31" t="s">
        <v>230</v>
      </c>
      <c r="D69" s="32">
        <v>0.2</v>
      </c>
      <c r="E69" s="32">
        <v>0</v>
      </c>
      <c r="F69" s="32">
        <v>0</v>
      </c>
      <c r="G69" s="32">
        <v>0.03</v>
      </c>
      <c r="H69" s="32">
        <v>0.03</v>
      </c>
      <c r="I69" s="32">
        <v>0.04</v>
      </c>
      <c r="J69" s="32">
        <v>0.1</v>
      </c>
    </row>
    <row r="70" spans="1:11" ht="12.75" customHeight="1" x14ac:dyDescent="0.25">
      <c r="A70" s="102"/>
      <c r="C70" s="31" t="s">
        <v>258</v>
      </c>
      <c r="D70" s="32">
        <v>0.2</v>
      </c>
      <c r="E70" s="32">
        <v>0</v>
      </c>
      <c r="F70" s="32">
        <v>0</v>
      </c>
      <c r="G70" s="32">
        <v>0.03</v>
      </c>
      <c r="H70" s="32">
        <v>0.03</v>
      </c>
      <c r="I70" s="32">
        <v>0.04</v>
      </c>
      <c r="J70" s="32">
        <v>0.1</v>
      </c>
    </row>
    <row r="71" spans="1:11" ht="16.5" customHeight="1" x14ac:dyDescent="0.25">
      <c r="A71" s="102"/>
      <c r="C71" s="40" t="s">
        <v>199</v>
      </c>
      <c r="D71" s="39">
        <f t="shared" ref="D71:J71" si="4">SUM(D66:D70)</f>
        <v>1</v>
      </c>
      <c r="E71" s="39">
        <f t="shared" si="4"/>
        <v>9.3333333333333324E-2</v>
      </c>
      <c r="F71" s="39">
        <f t="shared" si="4"/>
        <v>0.09</v>
      </c>
      <c r="G71" s="39">
        <f t="shared" si="4"/>
        <v>0.15</v>
      </c>
      <c r="H71" s="39">
        <f t="shared" si="4"/>
        <v>0.15</v>
      </c>
      <c r="I71" s="39">
        <f t="shared" si="4"/>
        <v>0.2</v>
      </c>
      <c r="J71" s="39">
        <f t="shared" si="4"/>
        <v>0.32</v>
      </c>
    </row>
    <row r="72" spans="1:11" x14ac:dyDescent="0.25">
      <c r="A72" s="12"/>
      <c r="C72" s="120"/>
      <c r="D72" s="120"/>
      <c r="E72" s="120"/>
      <c r="F72" s="120"/>
      <c r="G72" s="120"/>
      <c r="H72" s="120"/>
      <c r="I72" s="120"/>
      <c r="J72" s="120"/>
    </row>
    <row r="73" spans="1:11" x14ac:dyDescent="0.25">
      <c r="A73" s="102">
        <v>1</v>
      </c>
      <c r="C73" s="35" t="s">
        <v>194</v>
      </c>
      <c r="D73" s="103" t="s">
        <v>209</v>
      </c>
      <c r="E73" s="104"/>
      <c r="F73" s="105"/>
      <c r="G73" s="36" t="s">
        <v>207</v>
      </c>
      <c r="H73" s="36" t="s">
        <v>196</v>
      </c>
      <c r="I73" s="103" t="s">
        <v>208</v>
      </c>
      <c r="J73" s="105"/>
    </row>
    <row r="74" spans="1:11" x14ac:dyDescent="0.25">
      <c r="A74" s="102"/>
      <c r="C74" s="25" t="str">
        <f>'Plan accion ERU'!A11</f>
        <v>Todos los proyectos</v>
      </c>
      <c r="D74" s="106" t="str">
        <f>'Plan accion ERU'!I11</f>
        <v>Gestiones de entrega adelantadas</v>
      </c>
      <c r="E74" s="107"/>
      <c r="F74" s="108"/>
      <c r="G74" s="34">
        <v>44013</v>
      </c>
      <c r="H74" s="34">
        <v>44196</v>
      </c>
      <c r="I74" s="115">
        <f>SUM(E82:J82)</f>
        <v>1</v>
      </c>
      <c r="J74" s="108"/>
    </row>
    <row r="75" spans="1:11" x14ac:dyDescent="0.25">
      <c r="A75" s="102"/>
      <c r="C75" s="37" t="s">
        <v>197</v>
      </c>
      <c r="D75" s="109"/>
      <c r="E75" s="110"/>
      <c r="F75" s="111"/>
      <c r="G75" s="116" t="s">
        <v>195</v>
      </c>
      <c r="H75" s="117"/>
      <c r="I75" s="109"/>
      <c r="J75" s="111"/>
    </row>
    <row r="76" spans="1:11" ht="21.75" customHeight="1" x14ac:dyDescent="0.25">
      <c r="A76" s="102"/>
      <c r="C76" s="26" t="str">
        <f>'Plan accion ERU'!H11</f>
        <v xml:space="preserve">Realizar las gestiones de entregas pendientes de los diferentes proyectos a cargo de dependencia incluyendo las obras complementarias necesarias para su consecusión. </v>
      </c>
      <c r="D76" s="112"/>
      <c r="E76" s="113"/>
      <c r="F76" s="114"/>
      <c r="G76" s="118" t="s">
        <v>187</v>
      </c>
      <c r="H76" s="119"/>
      <c r="I76" s="109"/>
      <c r="J76" s="111"/>
    </row>
    <row r="77" spans="1:11" ht="16.5" customHeight="1" x14ac:dyDescent="0.25">
      <c r="A77" s="102"/>
      <c r="C77" s="38" t="s">
        <v>198</v>
      </c>
      <c r="D77" s="33" t="s">
        <v>224</v>
      </c>
      <c r="E77" s="33" t="s">
        <v>210</v>
      </c>
      <c r="F77" s="33" t="s">
        <v>211</v>
      </c>
      <c r="G77" s="33" t="s">
        <v>212</v>
      </c>
      <c r="H77" s="33" t="s">
        <v>213</v>
      </c>
      <c r="I77" s="33" t="s">
        <v>214</v>
      </c>
      <c r="J77" s="33" t="s">
        <v>215</v>
      </c>
    </row>
    <row r="78" spans="1:11" ht="25.5" customHeight="1" x14ac:dyDescent="0.25">
      <c r="A78" s="102"/>
      <c r="C78" s="31" t="s">
        <v>246</v>
      </c>
      <c r="D78" s="32">
        <v>0.25</v>
      </c>
      <c r="E78" s="32">
        <v>0.02</v>
      </c>
      <c r="F78" s="32">
        <v>0.02</v>
      </c>
      <c r="G78" s="32">
        <v>0.02</v>
      </c>
      <c r="H78" s="32">
        <v>0.02</v>
      </c>
      <c r="I78" s="32">
        <v>0.02</v>
      </c>
      <c r="J78" s="32">
        <v>0.15</v>
      </c>
      <c r="K78" s="41"/>
    </row>
    <row r="79" spans="1:11" ht="12.75" customHeight="1" x14ac:dyDescent="0.25">
      <c r="A79" s="102"/>
      <c r="C79" s="31" t="s">
        <v>244</v>
      </c>
      <c r="D79" s="32">
        <v>0.25</v>
      </c>
      <c r="E79" s="32">
        <v>0</v>
      </c>
      <c r="F79" s="32">
        <v>0.05</v>
      </c>
      <c r="G79" s="32">
        <v>0.02</v>
      </c>
      <c r="H79" s="32">
        <v>0.02</v>
      </c>
      <c r="I79" s="32">
        <v>0.01</v>
      </c>
      <c r="J79" s="32">
        <v>0.15</v>
      </c>
      <c r="K79" s="41"/>
    </row>
    <row r="80" spans="1:11" ht="12" customHeight="1" x14ac:dyDescent="0.25">
      <c r="A80" s="102"/>
      <c r="C80" s="31" t="s">
        <v>245</v>
      </c>
      <c r="D80" s="32">
        <v>0.25</v>
      </c>
      <c r="E80" s="32">
        <v>0</v>
      </c>
      <c r="F80" s="32">
        <v>0.02</v>
      </c>
      <c r="G80" s="32">
        <v>0.02</v>
      </c>
      <c r="H80" s="32">
        <v>0.02</v>
      </c>
      <c r="I80" s="32">
        <v>0.03</v>
      </c>
      <c r="J80" s="32">
        <v>0.16</v>
      </c>
      <c r="K80" s="41"/>
    </row>
    <row r="81" spans="1:11" ht="24.75" customHeight="1" x14ac:dyDescent="0.25">
      <c r="A81" s="102"/>
      <c r="C81" s="31" t="s">
        <v>265</v>
      </c>
      <c r="D81" s="32">
        <v>0.25</v>
      </c>
      <c r="E81" s="32">
        <v>0</v>
      </c>
      <c r="F81" s="32">
        <v>0</v>
      </c>
      <c r="G81" s="32">
        <v>0</v>
      </c>
      <c r="H81" s="32">
        <v>0.02</v>
      </c>
      <c r="I81" s="32">
        <v>0</v>
      </c>
      <c r="J81" s="32">
        <v>0.23</v>
      </c>
      <c r="K81" s="41"/>
    </row>
    <row r="82" spans="1:11" ht="16.5" customHeight="1" x14ac:dyDescent="0.25">
      <c r="A82" s="102"/>
      <c r="C82" s="40" t="s">
        <v>199</v>
      </c>
      <c r="D82" s="39">
        <f t="shared" ref="D82:J82" si="5">SUM(D78:D81)</f>
        <v>1</v>
      </c>
      <c r="E82" s="39">
        <f t="shared" si="5"/>
        <v>0.02</v>
      </c>
      <c r="F82" s="39">
        <f t="shared" si="5"/>
        <v>9.0000000000000011E-2</v>
      </c>
      <c r="G82" s="39">
        <f t="shared" si="5"/>
        <v>0.06</v>
      </c>
      <c r="H82" s="39">
        <f t="shared" si="5"/>
        <v>0.08</v>
      </c>
      <c r="I82" s="39">
        <f t="shared" si="5"/>
        <v>0.06</v>
      </c>
      <c r="J82" s="39">
        <f t="shared" si="5"/>
        <v>0.69</v>
      </c>
    </row>
    <row r="83" spans="1:11" x14ac:dyDescent="0.25">
      <c r="A83" s="12"/>
      <c r="C83" s="120"/>
      <c r="D83" s="120"/>
      <c r="E83" s="120"/>
      <c r="F83" s="120"/>
      <c r="G83" s="120"/>
      <c r="H83" s="120"/>
      <c r="I83" s="120"/>
      <c r="J83" s="120"/>
    </row>
    <row r="84" spans="1:11" x14ac:dyDescent="0.25">
      <c r="A84" s="102">
        <v>1</v>
      </c>
      <c r="C84" s="35" t="s">
        <v>194</v>
      </c>
      <c r="D84" s="103" t="s">
        <v>209</v>
      </c>
      <c r="E84" s="104"/>
      <c r="F84" s="105"/>
      <c r="G84" s="36" t="s">
        <v>207</v>
      </c>
      <c r="H84" s="36" t="s">
        <v>196</v>
      </c>
      <c r="I84" s="103" t="s">
        <v>208</v>
      </c>
      <c r="J84" s="105"/>
    </row>
    <row r="85" spans="1:11" x14ac:dyDescent="0.25">
      <c r="A85" s="102"/>
      <c r="C85" s="25" t="e">
        <f>'Plan accion ERU'!#REF!</f>
        <v>#REF!</v>
      </c>
      <c r="D85" s="106" t="e">
        <f>'Plan accion ERU'!#REF!</f>
        <v>#REF!</v>
      </c>
      <c r="E85" s="107"/>
      <c r="F85" s="108"/>
      <c r="G85" s="34">
        <v>44013</v>
      </c>
      <c r="H85" s="34" t="e">
        <f>'Plan accion ERU'!#REF!</f>
        <v>#REF!</v>
      </c>
      <c r="I85" s="115">
        <f>SUM(E99:J99)</f>
        <v>0.1</v>
      </c>
      <c r="J85" s="108"/>
    </row>
    <row r="86" spans="1:11" x14ac:dyDescent="0.25">
      <c r="A86" s="102"/>
      <c r="C86" s="37" t="s">
        <v>197</v>
      </c>
      <c r="D86" s="109"/>
      <c r="E86" s="110"/>
      <c r="F86" s="111"/>
      <c r="G86" s="116" t="s">
        <v>195</v>
      </c>
      <c r="H86" s="117"/>
      <c r="I86" s="109"/>
      <c r="J86" s="111"/>
    </row>
    <row r="87" spans="1:11" ht="21.75" customHeight="1" x14ac:dyDescent="0.25">
      <c r="A87" s="102"/>
      <c r="C87" s="26" t="e">
        <f>'Plan accion ERU'!#REF!</f>
        <v>#REF!</v>
      </c>
      <c r="D87" s="112"/>
      <c r="E87" s="113"/>
      <c r="F87" s="114"/>
      <c r="G87" s="118" t="e">
        <f>'Plan accion ERU'!#REF!</f>
        <v>#REF!</v>
      </c>
      <c r="H87" s="119"/>
      <c r="I87" s="109"/>
      <c r="J87" s="111"/>
    </row>
    <row r="88" spans="1:11" ht="16.5" customHeight="1" x14ac:dyDescent="0.25">
      <c r="A88" s="102"/>
      <c r="C88" s="38" t="s">
        <v>198</v>
      </c>
      <c r="D88" s="33" t="s">
        <v>224</v>
      </c>
      <c r="E88" s="33" t="s">
        <v>210</v>
      </c>
      <c r="F88" s="33" t="s">
        <v>211</v>
      </c>
      <c r="G88" s="33" t="s">
        <v>212</v>
      </c>
      <c r="H88" s="33" t="s">
        <v>213</v>
      </c>
      <c r="I88" s="33" t="s">
        <v>214</v>
      </c>
      <c r="J88" s="33" t="s">
        <v>215</v>
      </c>
    </row>
    <row r="89" spans="1:11" ht="13.5" customHeight="1" x14ac:dyDescent="0.25">
      <c r="A89" s="102"/>
      <c r="C89" s="31" t="s">
        <v>216</v>
      </c>
      <c r="D89" s="32">
        <v>0.1</v>
      </c>
      <c r="E89" s="32">
        <v>0</v>
      </c>
      <c r="F89" s="32">
        <v>0.05</v>
      </c>
      <c r="G89" s="32">
        <v>0</v>
      </c>
      <c r="H89" s="32">
        <v>0</v>
      </c>
      <c r="I89" s="32">
        <v>0</v>
      </c>
      <c r="J89" s="32">
        <v>0</v>
      </c>
    </row>
    <row r="90" spans="1:11" ht="35.25" customHeight="1" x14ac:dyDescent="0.25">
      <c r="A90" s="102"/>
      <c r="C90" s="31" t="s">
        <v>221</v>
      </c>
      <c r="D90" s="32">
        <v>0.1</v>
      </c>
      <c r="E90" s="32">
        <v>0</v>
      </c>
      <c r="F90" s="32">
        <v>0</v>
      </c>
      <c r="G90" s="32">
        <v>0.05</v>
      </c>
      <c r="H90" s="32">
        <v>0</v>
      </c>
      <c r="I90" s="32">
        <v>0</v>
      </c>
      <c r="J90" s="32">
        <v>0</v>
      </c>
    </row>
    <row r="91" spans="1:11" ht="12.75" customHeight="1" x14ac:dyDescent="0.25">
      <c r="A91" s="102"/>
      <c r="C91" s="31" t="s">
        <v>217</v>
      </c>
      <c r="D91" s="32">
        <v>0.1</v>
      </c>
      <c r="E91" s="32">
        <v>0</v>
      </c>
      <c r="F91" s="32">
        <v>0</v>
      </c>
      <c r="G91" s="32">
        <v>0</v>
      </c>
      <c r="H91" s="32">
        <v>0</v>
      </c>
      <c r="I91" s="32">
        <v>0</v>
      </c>
      <c r="J91" s="32">
        <v>0</v>
      </c>
    </row>
    <row r="92" spans="1:11" ht="12.75" customHeight="1" x14ac:dyDescent="0.25">
      <c r="A92" s="102"/>
      <c r="C92" s="31" t="s">
        <v>222</v>
      </c>
      <c r="D92" s="32">
        <v>0.1</v>
      </c>
      <c r="E92" s="32">
        <v>0</v>
      </c>
      <c r="F92" s="32">
        <v>0</v>
      </c>
      <c r="G92" s="32">
        <v>0</v>
      </c>
      <c r="H92" s="32">
        <v>0</v>
      </c>
      <c r="I92" s="32">
        <v>0</v>
      </c>
      <c r="J92" s="32">
        <v>0</v>
      </c>
    </row>
    <row r="93" spans="1:11" ht="12.75" customHeight="1" x14ac:dyDescent="0.25">
      <c r="A93" s="102"/>
      <c r="C93" s="31" t="s">
        <v>225</v>
      </c>
      <c r="D93" s="32">
        <v>0.1</v>
      </c>
      <c r="E93" s="32">
        <v>0</v>
      </c>
      <c r="F93" s="32">
        <v>0</v>
      </c>
      <c r="G93" s="32">
        <v>0</v>
      </c>
      <c r="H93" s="32">
        <v>0</v>
      </c>
      <c r="I93" s="32">
        <v>0</v>
      </c>
      <c r="J93" s="32">
        <v>0</v>
      </c>
    </row>
    <row r="94" spans="1:11" ht="12.75" customHeight="1" x14ac:dyDescent="0.25">
      <c r="A94" s="102"/>
      <c r="C94" s="31" t="s">
        <v>226</v>
      </c>
      <c r="D94" s="32">
        <v>0.1</v>
      </c>
      <c r="E94" s="32">
        <v>0</v>
      </c>
      <c r="F94" s="32">
        <v>0</v>
      </c>
      <c r="G94" s="32">
        <v>0</v>
      </c>
      <c r="H94" s="32">
        <v>0</v>
      </c>
      <c r="I94" s="32">
        <v>0</v>
      </c>
      <c r="J94" s="32">
        <v>0</v>
      </c>
    </row>
    <row r="95" spans="1:11" ht="12" customHeight="1" x14ac:dyDescent="0.25">
      <c r="A95" s="102"/>
      <c r="C95" s="31" t="s">
        <v>218</v>
      </c>
      <c r="D95" s="32">
        <v>0.1</v>
      </c>
      <c r="E95" s="32">
        <v>0</v>
      </c>
      <c r="F95" s="32">
        <v>0</v>
      </c>
      <c r="G95" s="32">
        <v>0</v>
      </c>
      <c r="H95" s="32">
        <v>0</v>
      </c>
      <c r="I95" s="32">
        <v>0</v>
      </c>
      <c r="J95" s="32">
        <v>0</v>
      </c>
    </row>
    <row r="96" spans="1:11" ht="12" customHeight="1" x14ac:dyDescent="0.25">
      <c r="A96" s="102"/>
      <c r="C96" s="31" t="s">
        <v>223</v>
      </c>
      <c r="D96" s="32">
        <v>0.1</v>
      </c>
      <c r="E96" s="32">
        <v>0</v>
      </c>
      <c r="F96" s="32">
        <v>0</v>
      </c>
      <c r="G96" s="32">
        <v>0</v>
      </c>
      <c r="H96" s="32">
        <v>0</v>
      </c>
      <c r="I96" s="32">
        <v>0</v>
      </c>
      <c r="J96" s="32">
        <v>0</v>
      </c>
    </row>
    <row r="97" spans="1:10" ht="12.75" customHeight="1" x14ac:dyDescent="0.25">
      <c r="A97" s="102"/>
      <c r="C97" s="31" t="s">
        <v>219</v>
      </c>
      <c r="D97" s="32">
        <v>0.1</v>
      </c>
      <c r="E97" s="32">
        <v>0</v>
      </c>
      <c r="F97" s="32">
        <v>0</v>
      </c>
      <c r="G97" s="32">
        <v>0</v>
      </c>
      <c r="H97" s="32">
        <v>0</v>
      </c>
      <c r="I97" s="32">
        <v>0</v>
      </c>
      <c r="J97" s="32">
        <v>0</v>
      </c>
    </row>
    <row r="98" spans="1:10" ht="14.25" customHeight="1" x14ac:dyDescent="0.25">
      <c r="A98" s="102"/>
      <c r="C98" s="31" t="s">
        <v>220</v>
      </c>
      <c r="D98" s="32">
        <v>0.1</v>
      </c>
      <c r="E98" s="32">
        <v>0</v>
      </c>
      <c r="F98" s="32">
        <v>0</v>
      </c>
      <c r="G98" s="32">
        <v>0</v>
      </c>
      <c r="H98" s="32">
        <v>0</v>
      </c>
      <c r="I98" s="32">
        <v>0</v>
      </c>
      <c r="J98" s="32">
        <v>0</v>
      </c>
    </row>
    <row r="99" spans="1:10" ht="16.5" customHeight="1" x14ac:dyDescent="0.25">
      <c r="A99" s="102"/>
      <c r="C99" s="40" t="s">
        <v>199</v>
      </c>
      <c r="D99" s="39">
        <f>SUM(D89:D98)</f>
        <v>0.99999999999999989</v>
      </c>
      <c r="E99" s="39">
        <f>SUM(E89:E98)</f>
        <v>0</v>
      </c>
      <c r="F99" s="39">
        <f>SUM(F89:F98)</f>
        <v>0.05</v>
      </c>
      <c r="G99" s="39">
        <f t="shared" ref="G99" si="6">SUM(G89:G98)</f>
        <v>0.05</v>
      </c>
      <c r="H99" s="39">
        <f t="shared" ref="H99" si="7">SUM(H89:H98)</f>
        <v>0</v>
      </c>
      <c r="I99" s="39">
        <f t="shared" ref="I99" si="8">SUM(I89:I98)</f>
        <v>0</v>
      </c>
      <c r="J99" s="39">
        <f t="shared" ref="J99" si="9">SUM(J89:J98)</f>
        <v>0</v>
      </c>
    </row>
    <row r="100" spans="1:10" x14ac:dyDescent="0.25">
      <c r="A100" s="12"/>
      <c r="C100" s="120"/>
      <c r="D100" s="120"/>
      <c r="E100" s="120"/>
      <c r="F100" s="120"/>
      <c r="G100" s="120"/>
      <c r="H100" s="120"/>
      <c r="I100" s="120"/>
      <c r="J100" s="120"/>
    </row>
    <row r="101" spans="1:10" x14ac:dyDescent="0.25">
      <c r="A101" s="102">
        <v>1</v>
      </c>
      <c r="C101" s="35" t="s">
        <v>194</v>
      </c>
      <c r="D101" s="103" t="s">
        <v>209</v>
      </c>
      <c r="E101" s="104"/>
      <c r="F101" s="105"/>
      <c r="G101" s="36" t="s">
        <v>207</v>
      </c>
      <c r="H101" s="36" t="s">
        <v>196</v>
      </c>
      <c r="I101" s="103" t="s">
        <v>208</v>
      </c>
      <c r="J101" s="105"/>
    </row>
    <row r="102" spans="1:10" x14ac:dyDescent="0.25">
      <c r="A102" s="102"/>
      <c r="C102" s="25" t="e">
        <f>'Plan accion ERU'!#REF!</f>
        <v>#REF!</v>
      </c>
      <c r="D102" s="106" t="e">
        <f>'Plan accion ERU'!#REF!</f>
        <v>#REF!</v>
      </c>
      <c r="E102" s="107"/>
      <c r="F102" s="108"/>
      <c r="G102" s="34">
        <v>44013</v>
      </c>
      <c r="H102" s="34" t="e">
        <f>'Plan accion ERU'!#REF!</f>
        <v>#REF!</v>
      </c>
      <c r="I102" s="115">
        <f>SUM(E116:J116)</f>
        <v>0.79999999999999993</v>
      </c>
      <c r="J102" s="108"/>
    </row>
    <row r="103" spans="1:10" x14ac:dyDescent="0.25">
      <c r="A103" s="102"/>
      <c r="C103" s="37" t="s">
        <v>197</v>
      </c>
      <c r="D103" s="109"/>
      <c r="E103" s="110"/>
      <c r="F103" s="111"/>
      <c r="G103" s="116" t="s">
        <v>195</v>
      </c>
      <c r="H103" s="117"/>
      <c r="I103" s="109"/>
      <c r="J103" s="111"/>
    </row>
    <row r="104" spans="1:10" ht="21.75" customHeight="1" x14ac:dyDescent="0.25">
      <c r="A104" s="102"/>
      <c r="C104" s="26" t="e">
        <f>'Plan accion ERU'!#REF!</f>
        <v>#REF!</v>
      </c>
      <c r="D104" s="112"/>
      <c r="E104" s="113"/>
      <c r="F104" s="114"/>
      <c r="G104" s="118" t="str">
        <f>'Plan accion ERU'!K26</f>
        <v>Subgerente de Gestión Urbana</v>
      </c>
      <c r="H104" s="119"/>
      <c r="I104" s="109"/>
      <c r="J104" s="111"/>
    </row>
    <row r="105" spans="1:10" ht="16.5" customHeight="1" x14ac:dyDescent="0.25">
      <c r="A105" s="102"/>
      <c r="C105" s="38" t="s">
        <v>198</v>
      </c>
      <c r="D105" s="33" t="s">
        <v>224</v>
      </c>
      <c r="E105" s="33" t="s">
        <v>210</v>
      </c>
      <c r="F105" s="33" t="s">
        <v>211</v>
      </c>
      <c r="G105" s="33" t="s">
        <v>212</v>
      </c>
      <c r="H105" s="33" t="s">
        <v>213</v>
      </c>
      <c r="I105" s="33" t="s">
        <v>214</v>
      </c>
      <c r="J105" s="33" t="s">
        <v>215</v>
      </c>
    </row>
    <row r="106" spans="1:10" ht="13.5" customHeight="1" x14ac:dyDescent="0.25">
      <c r="A106" s="102"/>
      <c r="C106" s="31" t="s">
        <v>216</v>
      </c>
      <c r="D106" s="32">
        <v>0.1</v>
      </c>
      <c r="E106" s="32">
        <v>0</v>
      </c>
      <c r="F106" s="32">
        <v>0.05</v>
      </c>
      <c r="G106" s="32">
        <v>0.02</v>
      </c>
      <c r="H106" s="32">
        <v>0.03</v>
      </c>
      <c r="I106" s="32">
        <v>0</v>
      </c>
      <c r="J106" s="32">
        <v>0</v>
      </c>
    </row>
    <row r="107" spans="1:10" ht="35.25" customHeight="1" x14ac:dyDescent="0.25">
      <c r="A107" s="102"/>
      <c r="C107" s="31" t="s">
        <v>221</v>
      </c>
      <c r="D107" s="32">
        <v>0.1</v>
      </c>
      <c r="E107" s="32">
        <v>0</v>
      </c>
      <c r="F107" s="32">
        <v>0.02</v>
      </c>
      <c r="G107" s="32">
        <v>0.01</v>
      </c>
      <c r="H107" s="32">
        <v>7.0000000000000007E-2</v>
      </c>
      <c r="I107" s="32">
        <v>0</v>
      </c>
      <c r="J107" s="32">
        <v>0</v>
      </c>
    </row>
    <row r="108" spans="1:10" ht="12.75" customHeight="1" x14ac:dyDescent="0.25">
      <c r="A108" s="102"/>
      <c r="C108" s="31" t="s">
        <v>217</v>
      </c>
      <c r="D108" s="32">
        <v>0.1</v>
      </c>
      <c r="E108" s="32">
        <v>0</v>
      </c>
      <c r="F108" s="32">
        <v>0</v>
      </c>
      <c r="G108" s="32">
        <v>0</v>
      </c>
      <c r="H108" s="32">
        <v>0.1</v>
      </c>
      <c r="I108" s="32">
        <v>0</v>
      </c>
      <c r="J108" s="32">
        <v>0</v>
      </c>
    </row>
    <row r="109" spans="1:10" ht="12.75" customHeight="1" x14ac:dyDescent="0.25">
      <c r="A109" s="102"/>
      <c r="C109" s="31" t="s">
        <v>222</v>
      </c>
      <c r="D109" s="32">
        <v>0.1</v>
      </c>
      <c r="E109" s="32">
        <v>0</v>
      </c>
      <c r="F109" s="32">
        <v>0</v>
      </c>
      <c r="G109" s="32">
        <v>0</v>
      </c>
      <c r="H109" s="32">
        <v>0.05</v>
      </c>
      <c r="I109" s="32">
        <v>0.05</v>
      </c>
      <c r="J109" s="32">
        <v>0</v>
      </c>
    </row>
    <row r="110" spans="1:10" ht="12.75" customHeight="1" x14ac:dyDescent="0.25">
      <c r="A110" s="102"/>
      <c r="C110" s="31" t="s">
        <v>225</v>
      </c>
      <c r="D110" s="32">
        <v>0.1</v>
      </c>
      <c r="E110" s="32">
        <v>0</v>
      </c>
      <c r="F110" s="32">
        <v>0</v>
      </c>
      <c r="G110" s="32">
        <v>0</v>
      </c>
      <c r="H110" s="32">
        <v>0.05</v>
      </c>
      <c r="I110" s="32">
        <v>0.05</v>
      </c>
      <c r="J110" s="32">
        <v>0</v>
      </c>
    </row>
    <row r="111" spans="1:10" ht="12.75" customHeight="1" x14ac:dyDescent="0.25">
      <c r="A111" s="102"/>
      <c r="C111" s="31" t="s">
        <v>226</v>
      </c>
      <c r="D111" s="32">
        <v>0.1</v>
      </c>
      <c r="E111" s="32">
        <v>0</v>
      </c>
      <c r="F111" s="32">
        <v>0</v>
      </c>
      <c r="G111" s="32">
        <v>0</v>
      </c>
      <c r="H111" s="32">
        <v>0.05</v>
      </c>
      <c r="I111" s="32">
        <v>0.05</v>
      </c>
      <c r="J111" s="32">
        <v>0</v>
      </c>
    </row>
    <row r="112" spans="1:10" ht="12" customHeight="1" x14ac:dyDescent="0.25">
      <c r="A112" s="102"/>
      <c r="C112" s="31" t="s">
        <v>218</v>
      </c>
      <c r="D112" s="32">
        <v>0.1</v>
      </c>
      <c r="E112" s="32">
        <v>0</v>
      </c>
      <c r="F112" s="32">
        <v>0</v>
      </c>
      <c r="G112" s="32">
        <v>0</v>
      </c>
      <c r="H112" s="32">
        <v>0.05</v>
      </c>
      <c r="I112" s="32">
        <v>0</v>
      </c>
      <c r="J112" s="32">
        <v>0</v>
      </c>
    </row>
    <row r="113" spans="1:10" ht="12" customHeight="1" x14ac:dyDescent="0.25">
      <c r="A113" s="102"/>
      <c r="C113" s="31" t="s">
        <v>223</v>
      </c>
      <c r="D113" s="32">
        <v>0.1</v>
      </c>
      <c r="E113" s="32">
        <v>0</v>
      </c>
      <c r="F113" s="32">
        <v>0</v>
      </c>
      <c r="G113" s="32">
        <v>0</v>
      </c>
      <c r="H113" s="32">
        <v>0.05</v>
      </c>
      <c r="I113" s="32">
        <v>0</v>
      </c>
      <c r="J113" s="32">
        <v>0</v>
      </c>
    </row>
    <row r="114" spans="1:10" ht="12.75" customHeight="1" x14ac:dyDescent="0.25">
      <c r="A114" s="102"/>
      <c r="C114" s="31" t="s">
        <v>219</v>
      </c>
      <c r="D114" s="32">
        <v>0.1</v>
      </c>
      <c r="E114" s="32">
        <v>0</v>
      </c>
      <c r="F114" s="32">
        <v>0</v>
      </c>
      <c r="G114" s="32">
        <v>0</v>
      </c>
      <c r="H114" s="32">
        <v>0.05</v>
      </c>
      <c r="I114" s="32">
        <v>0</v>
      </c>
      <c r="J114" s="32">
        <v>0</v>
      </c>
    </row>
    <row r="115" spans="1:10" ht="14.25" customHeight="1" x14ac:dyDescent="0.25">
      <c r="A115" s="102"/>
      <c r="C115" s="31" t="s">
        <v>220</v>
      </c>
      <c r="D115" s="32">
        <v>0.1</v>
      </c>
      <c r="E115" s="32">
        <v>0</v>
      </c>
      <c r="F115" s="32">
        <v>0</v>
      </c>
      <c r="G115" s="32">
        <v>0</v>
      </c>
      <c r="H115" s="32">
        <v>0.05</v>
      </c>
      <c r="I115" s="32">
        <v>0</v>
      </c>
      <c r="J115" s="32">
        <v>0</v>
      </c>
    </row>
    <row r="116" spans="1:10" ht="16.5" customHeight="1" x14ac:dyDescent="0.25">
      <c r="A116" s="102"/>
      <c r="C116" s="40" t="s">
        <v>199</v>
      </c>
      <c r="D116" s="39">
        <f>SUM(D106:D115)</f>
        <v>0.99999999999999989</v>
      </c>
      <c r="E116" s="39">
        <f>SUM(E106:E115)</f>
        <v>0</v>
      </c>
      <c r="F116" s="39">
        <f>SUM(F106:F115)</f>
        <v>7.0000000000000007E-2</v>
      </c>
      <c r="G116" s="39">
        <f t="shared" ref="G116" si="10">SUM(G106:G115)</f>
        <v>0.03</v>
      </c>
      <c r="H116" s="39">
        <f t="shared" ref="H116" si="11">SUM(H106:H115)</f>
        <v>0.54999999999999993</v>
      </c>
      <c r="I116" s="39">
        <f t="shared" ref="I116" si="12">SUM(I106:I115)</f>
        <v>0.15000000000000002</v>
      </c>
      <c r="J116" s="39">
        <f t="shared" ref="J116" si="13">SUM(J106:J115)</f>
        <v>0</v>
      </c>
    </row>
    <row r="117" spans="1:10" x14ac:dyDescent="0.25">
      <c r="A117" s="12"/>
      <c r="C117" s="120"/>
      <c r="D117" s="120"/>
      <c r="E117" s="120"/>
      <c r="F117" s="120"/>
      <c r="G117" s="120"/>
      <c r="H117" s="120"/>
      <c r="I117" s="120"/>
      <c r="J117" s="120"/>
    </row>
    <row r="118" spans="1:10" x14ac:dyDescent="0.25">
      <c r="A118" s="102">
        <v>1</v>
      </c>
      <c r="C118" s="35" t="s">
        <v>194</v>
      </c>
      <c r="D118" s="103" t="s">
        <v>209</v>
      </c>
      <c r="E118" s="104"/>
      <c r="F118" s="105"/>
      <c r="G118" s="36" t="s">
        <v>207</v>
      </c>
      <c r="H118" s="36" t="s">
        <v>196</v>
      </c>
      <c r="I118" s="103" t="s">
        <v>208</v>
      </c>
      <c r="J118" s="105"/>
    </row>
    <row r="119" spans="1:10" x14ac:dyDescent="0.25">
      <c r="A119" s="102"/>
      <c r="C119" s="25" t="e">
        <f>'Plan accion ERU'!#REF!</f>
        <v>#REF!</v>
      </c>
      <c r="D119" s="106" t="e">
        <f>'Plan accion ERU'!#REF!</f>
        <v>#REF!</v>
      </c>
      <c r="E119" s="107"/>
      <c r="F119" s="108"/>
      <c r="G119" s="34">
        <v>44013</v>
      </c>
      <c r="H119" s="34" t="e">
        <f>'Plan accion ERU'!#REF!</f>
        <v>#REF!</v>
      </c>
      <c r="I119" s="115">
        <f>SUM(E129:J129)</f>
        <v>0.74666666666666659</v>
      </c>
      <c r="J119" s="108"/>
    </row>
    <row r="120" spans="1:10" x14ac:dyDescent="0.25">
      <c r="A120" s="102"/>
      <c r="C120" s="37" t="s">
        <v>197</v>
      </c>
      <c r="D120" s="109"/>
      <c r="E120" s="110"/>
      <c r="F120" s="111"/>
      <c r="G120" s="116" t="s">
        <v>195</v>
      </c>
      <c r="H120" s="117"/>
      <c r="I120" s="109"/>
      <c r="J120" s="111"/>
    </row>
    <row r="121" spans="1:10" ht="36" customHeight="1" x14ac:dyDescent="0.25">
      <c r="A121" s="102"/>
      <c r="C121" s="26" t="e">
        <f>'Plan accion ERU'!#REF!</f>
        <v>#REF!</v>
      </c>
      <c r="D121" s="112"/>
      <c r="E121" s="113"/>
      <c r="F121" s="114"/>
      <c r="G121" s="118" t="s">
        <v>187</v>
      </c>
      <c r="H121" s="119"/>
      <c r="I121" s="109"/>
      <c r="J121" s="111"/>
    </row>
    <row r="122" spans="1:10" ht="16.5" customHeight="1" x14ac:dyDescent="0.25">
      <c r="A122" s="102"/>
      <c r="C122" s="38" t="s">
        <v>198</v>
      </c>
      <c r="D122" s="33" t="s">
        <v>224</v>
      </c>
      <c r="E122" s="33" t="s">
        <v>210</v>
      </c>
      <c r="F122" s="33" t="s">
        <v>211</v>
      </c>
      <c r="G122" s="33" t="s">
        <v>212</v>
      </c>
      <c r="H122" s="33" t="s">
        <v>213</v>
      </c>
      <c r="I122" s="33" t="s">
        <v>214</v>
      </c>
      <c r="J122" s="33" t="s">
        <v>215</v>
      </c>
    </row>
    <row r="123" spans="1:10" ht="14.25" customHeight="1" x14ac:dyDescent="0.25">
      <c r="A123" s="102"/>
      <c r="C123" s="31" t="s">
        <v>227</v>
      </c>
      <c r="D123" s="32">
        <v>0.1</v>
      </c>
      <c r="E123" s="32">
        <f>D123/6</f>
        <v>1.6666666666666666E-2</v>
      </c>
      <c r="F123" s="32">
        <f>D123/6</f>
        <v>1.6666666666666666E-2</v>
      </c>
      <c r="G123" s="32">
        <v>0.02</v>
      </c>
      <c r="H123" s="32">
        <v>0.02</v>
      </c>
      <c r="I123" s="32">
        <v>0</v>
      </c>
      <c r="J123" s="32">
        <v>0</v>
      </c>
    </row>
    <row r="124" spans="1:10" ht="12.75" customHeight="1" x14ac:dyDescent="0.25">
      <c r="A124" s="102"/>
      <c r="C124" s="31" t="s">
        <v>228</v>
      </c>
      <c r="D124" s="32">
        <v>0.1</v>
      </c>
      <c r="E124" s="32">
        <f>D124/6</f>
        <v>1.6666666666666666E-2</v>
      </c>
      <c r="F124" s="32">
        <f>D124/6</f>
        <v>1.6666666666666666E-2</v>
      </c>
      <c r="G124" s="32">
        <v>0.02</v>
      </c>
      <c r="H124" s="32">
        <v>0.02</v>
      </c>
      <c r="I124" s="32">
        <v>0</v>
      </c>
      <c r="J124" s="32">
        <v>0</v>
      </c>
    </row>
    <row r="125" spans="1:10" ht="12.75" customHeight="1" x14ac:dyDescent="0.25">
      <c r="A125" s="102"/>
      <c r="C125" s="31" t="s">
        <v>229</v>
      </c>
      <c r="D125" s="32">
        <v>0.2</v>
      </c>
      <c r="E125" s="32">
        <v>0.03</v>
      </c>
      <c r="F125" s="32">
        <v>0.03</v>
      </c>
      <c r="G125" s="32">
        <v>0.01</v>
      </c>
      <c r="H125" s="32">
        <v>0.03</v>
      </c>
      <c r="I125" s="32">
        <v>0.05</v>
      </c>
      <c r="J125" s="32">
        <v>0</v>
      </c>
    </row>
    <row r="126" spans="1:10" ht="12.75" customHeight="1" x14ac:dyDescent="0.25">
      <c r="A126" s="102"/>
      <c r="C126" s="31" t="s">
        <v>230</v>
      </c>
      <c r="D126" s="32">
        <v>0.2</v>
      </c>
      <c r="E126" s="32">
        <v>0.03</v>
      </c>
      <c r="F126" s="32">
        <v>0.03</v>
      </c>
      <c r="G126" s="32">
        <v>0</v>
      </c>
      <c r="H126" s="32">
        <v>0.03</v>
      </c>
      <c r="I126" s="32">
        <v>0.05</v>
      </c>
      <c r="J126" s="32">
        <v>0</v>
      </c>
    </row>
    <row r="127" spans="1:10" ht="12.75" customHeight="1" x14ac:dyDescent="0.25">
      <c r="A127" s="102"/>
      <c r="C127" s="31" t="s">
        <v>237</v>
      </c>
      <c r="D127" s="32">
        <v>0.2</v>
      </c>
      <c r="E127" s="32">
        <v>0.03</v>
      </c>
      <c r="F127" s="32">
        <v>0.03</v>
      </c>
      <c r="G127" s="32">
        <v>0</v>
      </c>
      <c r="H127" s="32">
        <v>0.03</v>
      </c>
      <c r="I127" s="32">
        <v>0.08</v>
      </c>
      <c r="J127" s="32">
        <v>0</v>
      </c>
    </row>
    <row r="128" spans="1:10" ht="12.75" customHeight="1" x14ac:dyDescent="0.25">
      <c r="A128" s="102"/>
      <c r="C128" s="31" t="s">
        <v>236</v>
      </c>
      <c r="D128" s="32">
        <v>0.2</v>
      </c>
      <c r="E128" s="32">
        <v>0.03</v>
      </c>
      <c r="F128" s="32">
        <v>0.03</v>
      </c>
      <c r="G128" s="32">
        <v>0</v>
      </c>
      <c r="H128" s="32">
        <v>0.03</v>
      </c>
      <c r="I128" s="32">
        <v>0.05</v>
      </c>
      <c r="J128" s="32">
        <v>0</v>
      </c>
    </row>
    <row r="129" spans="1:11" ht="16.5" customHeight="1" x14ac:dyDescent="0.25">
      <c r="A129" s="102"/>
      <c r="C129" s="40" t="s">
        <v>199</v>
      </c>
      <c r="D129" s="39">
        <f t="shared" ref="D129:I129" si="14">SUM(D123:D128)</f>
        <v>1</v>
      </c>
      <c r="E129" s="39">
        <f t="shared" si="14"/>
        <v>0.15333333333333332</v>
      </c>
      <c r="F129" s="39">
        <f t="shared" si="14"/>
        <v>0.15333333333333332</v>
      </c>
      <c r="G129" s="39">
        <f t="shared" si="14"/>
        <v>0.05</v>
      </c>
      <c r="H129" s="39">
        <f t="shared" si="14"/>
        <v>0.16</v>
      </c>
      <c r="I129" s="39">
        <f t="shared" si="14"/>
        <v>0.22999999999999998</v>
      </c>
      <c r="J129" s="39">
        <f t="shared" ref="J129" si="15">SUM(J123:J127)</f>
        <v>0</v>
      </c>
    </row>
    <row r="130" spans="1:11" x14ac:dyDescent="0.25">
      <c r="A130" s="12"/>
      <c r="C130" s="120"/>
      <c r="D130" s="120"/>
      <c r="E130" s="120"/>
      <c r="F130" s="120"/>
      <c r="G130" s="120"/>
      <c r="H130" s="120"/>
      <c r="I130" s="120"/>
      <c r="J130" s="120"/>
    </row>
    <row r="131" spans="1:11" x14ac:dyDescent="0.25">
      <c r="A131" s="102">
        <v>1</v>
      </c>
      <c r="C131" s="35" t="s">
        <v>194</v>
      </c>
      <c r="D131" s="103" t="s">
        <v>209</v>
      </c>
      <c r="E131" s="104"/>
      <c r="F131" s="105"/>
      <c r="G131" s="36" t="s">
        <v>207</v>
      </c>
      <c r="H131" s="36" t="s">
        <v>196</v>
      </c>
      <c r="I131" s="103" t="s">
        <v>208</v>
      </c>
      <c r="J131" s="105"/>
    </row>
    <row r="132" spans="1:11" x14ac:dyDescent="0.25">
      <c r="A132" s="102"/>
      <c r="C132" s="25" t="str">
        <f>'Plan accion ERU'!A12</f>
        <v>Proyecto San Juan de Dios</v>
      </c>
      <c r="D132" s="106" t="str">
        <f>'Plan accion ERU'!I12</f>
        <v>Avance del 50% en obras de cubiertas de los pabellones</v>
      </c>
      <c r="E132" s="107"/>
      <c r="F132" s="108"/>
      <c r="G132" s="34">
        <v>44013</v>
      </c>
      <c r="H132" s="34">
        <f>'Plan accion ERU'!J12</f>
        <v>44195</v>
      </c>
      <c r="I132" s="115">
        <f>SUM(E140:J140)</f>
        <v>0.99666666666666659</v>
      </c>
      <c r="J132" s="108"/>
    </row>
    <row r="133" spans="1:11" x14ac:dyDescent="0.25">
      <c r="A133" s="102"/>
      <c r="C133" s="37" t="s">
        <v>197</v>
      </c>
      <c r="D133" s="109"/>
      <c r="E133" s="110"/>
      <c r="F133" s="111"/>
      <c r="G133" s="116" t="s">
        <v>195</v>
      </c>
      <c r="H133" s="117"/>
      <c r="I133" s="109"/>
      <c r="J133" s="111"/>
    </row>
    <row r="134" spans="1:11" ht="36" customHeight="1" x14ac:dyDescent="0.25">
      <c r="A134" s="102"/>
      <c r="C134" s="26" t="str">
        <f>'Plan accion ERU'!H12</f>
        <v>Avance en obras civiles priorizadas: primeros auxilios a cubiertas  de pabellones del CHSJD.</v>
      </c>
      <c r="D134" s="112"/>
      <c r="E134" s="113"/>
      <c r="F134" s="114"/>
      <c r="G134" s="118" t="s">
        <v>187</v>
      </c>
      <c r="H134" s="119"/>
      <c r="I134" s="109"/>
      <c r="J134" s="111"/>
    </row>
    <row r="135" spans="1:11" ht="16.5" customHeight="1" x14ac:dyDescent="0.25">
      <c r="A135" s="102"/>
      <c r="C135" s="38" t="s">
        <v>198</v>
      </c>
      <c r="D135" s="33" t="s">
        <v>224</v>
      </c>
      <c r="E135" s="33" t="s">
        <v>210</v>
      </c>
      <c r="F135" s="33" t="s">
        <v>211</v>
      </c>
      <c r="G135" s="33" t="s">
        <v>212</v>
      </c>
      <c r="H135" s="33" t="s">
        <v>213</v>
      </c>
      <c r="I135" s="33" t="s">
        <v>214</v>
      </c>
      <c r="J135" s="33" t="s">
        <v>215</v>
      </c>
    </row>
    <row r="136" spans="1:11" ht="14.25" customHeight="1" x14ac:dyDescent="0.25">
      <c r="A136" s="102"/>
      <c r="C136" s="31" t="s">
        <v>238</v>
      </c>
      <c r="D136" s="32">
        <v>0.25</v>
      </c>
      <c r="E136" s="32">
        <v>0.25</v>
      </c>
      <c r="F136" s="32">
        <v>0</v>
      </c>
      <c r="G136" s="32">
        <v>0</v>
      </c>
      <c r="H136" s="32">
        <v>0</v>
      </c>
      <c r="I136" s="32">
        <v>0</v>
      </c>
      <c r="J136" s="32">
        <v>0</v>
      </c>
      <c r="K136" s="41"/>
    </row>
    <row r="137" spans="1:11" ht="14.25" customHeight="1" x14ac:dyDescent="0.25">
      <c r="A137" s="102"/>
      <c r="C137" s="31" t="s">
        <v>240</v>
      </c>
      <c r="D137" s="32">
        <v>0.25</v>
      </c>
      <c r="E137" s="32">
        <v>0.25</v>
      </c>
      <c r="F137" s="32">
        <v>0</v>
      </c>
      <c r="G137" s="32">
        <v>0</v>
      </c>
      <c r="H137" s="32">
        <v>0</v>
      </c>
      <c r="I137" s="32">
        <v>0</v>
      </c>
      <c r="J137" s="32">
        <v>0</v>
      </c>
      <c r="K137" s="41"/>
    </row>
    <row r="138" spans="1:11" ht="12.75" customHeight="1" x14ac:dyDescent="0.25">
      <c r="A138" s="102"/>
      <c r="C138" s="31" t="s">
        <v>229</v>
      </c>
      <c r="D138" s="32">
        <v>0.25</v>
      </c>
      <c r="E138" s="32">
        <f>D138/6</f>
        <v>4.1666666666666664E-2</v>
      </c>
      <c r="F138" s="32">
        <f>D138/6</f>
        <v>4.1666666666666664E-2</v>
      </c>
      <c r="G138" s="32">
        <v>0.04</v>
      </c>
      <c r="H138" s="32">
        <v>0</v>
      </c>
      <c r="I138" s="32">
        <v>0</v>
      </c>
      <c r="J138" s="32">
        <v>0.13</v>
      </c>
      <c r="K138" s="41"/>
    </row>
    <row r="139" spans="1:11" ht="12.75" customHeight="1" x14ac:dyDescent="0.25">
      <c r="A139" s="102"/>
      <c r="C139" s="31" t="s">
        <v>239</v>
      </c>
      <c r="D139" s="32">
        <v>0.25</v>
      </c>
      <c r="E139" s="32">
        <f>D139/6</f>
        <v>4.1666666666666664E-2</v>
      </c>
      <c r="F139" s="32">
        <f>D139/6</f>
        <v>4.1666666666666664E-2</v>
      </c>
      <c r="G139" s="32">
        <v>0.04</v>
      </c>
      <c r="H139" s="32">
        <v>0</v>
      </c>
      <c r="I139" s="32">
        <v>0</v>
      </c>
      <c r="J139" s="32">
        <v>0.12</v>
      </c>
      <c r="K139" s="41"/>
    </row>
    <row r="140" spans="1:11" ht="16.5" customHeight="1" x14ac:dyDescent="0.25">
      <c r="A140" s="102"/>
      <c r="C140" s="40" t="s">
        <v>199</v>
      </c>
      <c r="D140" s="39">
        <f t="shared" ref="D140:J140" si="16">SUM(D136:D139)</f>
        <v>1</v>
      </c>
      <c r="E140" s="39">
        <f t="shared" si="16"/>
        <v>0.58333333333333326</v>
      </c>
      <c r="F140" s="39">
        <f t="shared" si="16"/>
        <v>8.3333333333333329E-2</v>
      </c>
      <c r="G140" s="39">
        <f t="shared" si="16"/>
        <v>0.08</v>
      </c>
      <c r="H140" s="39">
        <f t="shared" si="16"/>
        <v>0</v>
      </c>
      <c r="I140" s="39">
        <f t="shared" si="16"/>
        <v>0</v>
      </c>
      <c r="J140" s="39">
        <f t="shared" si="16"/>
        <v>0.25</v>
      </c>
    </row>
    <row r="141" spans="1:11" x14ac:dyDescent="0.25">
      <c r="A141" s="12"/>
      <c r="C141" s="120"/>
      <c r="D141" s="120"/>
      <c r="E141" s="120"/>
      <c r="F141" s="120"/>
      <c r="G141" s="120"/>
      <c r="H141" s="120"/>
      <c r="I141" s="120"/>
      <c r="J141" s="120"/>
    </row>
    <row r="143" spans="1:11" x14ac:dyDescent="0.25">
      <c r="A143" s="102">
        <v>1</v>
      </c>
      <c r="C143" s="35" t="s">
        <v>194</v>
      </c>
      <c r="D143" s="103" t="s">
        <v>209</v>
      </c>
      <c r="E143" s="104"/>
      <c r="F143" s="105"/>
      <c r="G143" s="36" t="s">
        <v>207</v>
      </c>
      <c r="H143" s="36" t="s">
        <v>196</v>
      </c>
      <c r="I143" s="103" t="s">
        <v>208</v>
      </c>
      <c r="J143" s="105"/>
    </row>
    <row r="144" spans="1:11" x14ac:dyDescent="0.25">
      <c r="A144" s="102"/>
      <c r="C144" s="25" t="str">
        <f>'Plan accion ERU'!A13</f>
        <v>Todos los predios de la ERU</v>
      </c>
      <c r="D144" s="106" t="str">
        <f>'Plan accion ERU'!I13</f>
        <v>Obras de mantenimiento ejecutadas (Contrato de mantenimientos ejecutado)</v>
      </c>
      <c r="E144" s="107"/>
      <c r="F144" s="108"/>
      <c r="G144" s="34">
        <v>44013</v>
      </c>
      <c r="H144" s="34">
        <f>'Plan accion ERU'!J13</f>
        <v>44196</v>
      </c>
      <c r="I144" s="115">
        <f>SUM(E152:J152)</f>
        <v>1</v>
      </c>
      <c r="J144" s="108"/>
    </row>
    <row r="145" spans="1:10" x14ac:dyDescent="0.25">
      <c r="A145" s="102"/>
      <c r="C145" s="37" t="s">
        <v>197</v>
      </c>
      <c r="D145" s="109"/>
      <c r="E145" s="110"/>
      <c r="F145" s="111"/>
      <c r="G145" s="116" t="s">
        <v>195</v>
      </c>
      <c r="H145" s="117"/>
      <c r="I145" s="109"/>
      <c r="J145" s="111"/>
    </row>
    <row r="146" spans="1:10" ht="36" customHeight="1" x14ac:dyDescent="0.25">
      <c r="A146" s="102"/>
      <c r="C146" s="26" t="str">
        <f>'Plan accion ERU'!H13</f>
        <v>Realizar las actividades de mantenimiento a los predios de propiedad de la Eru, y los demás necesarios en donde la Empresa desarrolle proyectos.</v>
      </c>
      <c r="D146" s="112"/>
      <c r="E146" s="113"/>
      <c r="F146" s="114"/>
      <c r="G146" s="118" t="s">
        <v>187</v>
      </c>
      <c r="H146" s="119"/>
      <c r="I146" s="109"/>
      <c r="J146" s="111"/>
    </row>
    <row r="147" spans="1:10" ht="16.5" customHeight="1" x14ac:dyDescent="0.25">
      <c r="A147" s="102"/>
      <c r="C147" s="38" t="s">
        <v>198</v>
      </c>
      <c r="D147" s="33" t="s">
        <v>224</v>
      </c>
      <c r="E147" s="33" t="s">
        <v>210</v>
      </c>
      <c r="F147" s="33" t="s">
        <v>211</v>
      </c>
      <c r="G147" s="33" t="s">
        <v>212</v>
      </c>
      <c r="H147" s="33" t="s">
        <v>213</v>
      </c>
      <c r="I147" s="33" t="s">
        <v>214</v>
      </c>
      <c r="J147" s="33" t="s">
        <v>215</v>
      </c>
    </row>
    <row r="148" spans="1:10" ht="14.25" customHeight="1" x14ac:dyDescent="0.25">
      <c r="A148" s="102"/>
      <c r="C148" s="31" t="s">
        <v>254</v>
      </c>
      <c r="D148" s="32">
        <v>0.25</v>
      </c>
      <c r="E148" s="32">
        <v>0.02</v>
      </c>
      <c r="F148" s="32">
        <v>0.02</v>
      </c>
      <c r="G148" s="32">
        <v>0.02</v>
      </c>
      <c r="H148" s="32">
        <v>0.06</v>
      </c>
      <c r="I148" s="32">
        <v>0.06</v>
      </c>
      <c r="J148" s="32">
        <v>7.0000000000000007E-2</v>
      </c>
    </row>
    <row r="149" spans="1:10" ht="14.25" customHeight="1" x14ac:dyDescent="0.25">
      <c r="A149" s="102"/>
      <c r="C149" s="31" t="s">
        <v>255</v>
      </c>
      <c r="D149" s="32">
        <v>0.25</v>
      </c>
      <c r="E149" s="32">
        <v>0.02</v>
      </c>
      <c r="F149" s="32">
        <v>0.02</v>
      </c>
      <c r="G149" s="32">
        <v>0.02</v>
      </c>
      <c r="H149" s="32">
        <v>0.06</v>
      </c>
      <c r="I149" s="32">
        <v>0.06</v>
      </c>
      <c r="J149" s="32">
        <v>7.0000000000000007E-2</v>
      </c>
    </row>
    <row r="150" spans="1:10" ht="12.75" customHeight="1" x14ac:dyDescent="0.25">
      <c r="A150" s="102"/>
      <c r="C150" s="31" t="s">
        <v>256</v>
      </c>
      <c r="D150" s="32">
        <v>0.25</v>
      </c>
      <c r="E150" s="32">
        <v>0.02</v>
      </c>
      <c r="F150" s="32">
        <v>0.02</v>
      </c>
      <c r="G150" s="32">
        <v>0.02</v>
      </c>
      <c r="H150" s="32">
        <v>0.06</v>
      </c>
      <c r="I150" s="32">
        <v>0.06</v>
      </c>
      <c r="J150" s="32">
        <v>7.0000000000000007E-2</v>
      </c>
    </row>
    <row r="151" spans="1:10" ht="12.75" customHeight="1" x14ac:dyDescent="0.25">
      <c r="A151" s="102"/>
      <c r="C151" s="31" t="s">
        <v>257</v>
      </c>
      <c r="D151" s="32">
        <v>0.25</v>
      </c>
      <c r="E151" s="32">
        <v>0.02</v>
      </c>
      <c r="F151" s="32">
        <v>0.02</v>
      </c>
      <c r="G151" s="32">
        <v>0.02</v>
      </c>
      <c r="H151" s="32">
        <v>0.06</v>
      </c>
      <c r="I151" s="32">
        <v>0.06</v>
      </c>
      <c r="J151" s="32">
        <v>7.0000000000000007E-2</v>
      </c>
    </row>
    <row r="152" spans="1:10" ht="16.5" customHeight="1" x14ac:dyDescent="0.25">
      <c r="A152" s="102"/>
      <c r="C152" s="40" t="s">
        <v>199</v>
      </c>
      <c r="D152" s="39">
        <f t="shared" ref="D152:J152" si="17">SUM(D148:D151)</f>
        <v>1</v>
      </c>
      <c r="E152" s="39">
        <f t="shared" si="17"/>
        <v>0.08</v>
      </c>
      <c r="F152" s="39">
        <f t="shared" si="17"/>
        <v>0.08</v>
      </c>
      <c r="G152" s="39">
        <f t="shared" si="17"/>
        <v>0.08</v>
      </c>
      <c r="H152" s="39">
        <f t="shared" si="17"/>
        <v>0.24</v>
      </c>
      <c r="I152" s="39">
        <f t="shared" si="17"/>
        <v>0.24</v>
      </c>
      <c r="J152" s="39">
        <f t="shared" si="17"/>
        <v>0.28000000000000003</v>
      </c>
    </row>
    <row r="167" spans="3:10" ht="16.5" hidden="1" customHeight="1" x14ac:dyDescent="0.25">
      <c r="C167" s="27" t="s">
        <v>200</v>
      </c>
      <c r="D167" s="28"/>
      <c r="E167" s="28"/>
      <c r="F167" s="28"/>
      <c r="G167" s="28"/>
      <c r="H167" s="28"/>
      <c r="I167" s="28"/>
      <c r="J167" s="28"/>
    </row>
    <row r="168" spans="3:10" ht="16.5" hidden="1" customHeight="1" x14ac:dyDescent="0.25">
      <c r="C168" s="29" t="s">
        <v>201</v>
      </c>
      <c r="D168" s="29"/>
      <c r="E168" s="29"/>
      <c r="F168" s="29"/>
      <c r="G168" s="29"/>
      <c r="H168" s="29"/>
      <c r="I168" s="29"/>
      <c r="J168" s="29"/>
    </row>
    <row r="169" spans="3:10" ht="16.5" hidden="1" customHeight="1" x14ac:dyDescent="0.25">
      <c r="C169" s="29" t="s">
        <v>202</v>
      </c>
      <c r="D169" s="29"/>
      <c r="E169" s="29"/>
      <c r="F169" s="29"/>
      <c r="G169" s="29"/>
      <c r="H169" s="29"/>
      <c r="I169" s="29"/>
      <c r="J169" s="29"/>
    </row>
    <row r="170" spans="3:10" ht="16.5" hidden="1" customHeight="1" x14ac:dyDescent="0.25">
      <c r="C170" s="29" t="s">
        <v>203</v>
      </c>
      <c r="D170" s="30"/>
      <c r="E170" s="30"/>
      <c r="F170" s="30"/>
      <c r="G170" s="30"/>
      <c r="H170" s="30"/>
      <c r="I170" s="30"/>
      <c r="J170" s="30"/>
    </row>
    <row r="171" spans="3:10" ht="16.5" hidden="1" customHeight="1" x14ac:dyDescent="0.25">
      <c r="C171" s="29" t="s">
        <v>204</v>
      </c>
      <c r="D171" s="30"/>
      <c r="E171" s="30"/>
      <c r="F171" s="30"/>
      <c r="G171" s="30"/>
      <c r="H171" s="30"/>
      <c r="I171" s="30"/>
      <c r="J171" s="30"/>
    </row>
    <row r="172" spans="3:10" ht="16.5" hidden="1" customHeight="1" x14ac:dyDescent="0.25">
      <c r="C172" s="29" t="s">
        <v>205</v>
      </c>
      <c r="D172" s="30"/>
      <c r="E172" s="30"/>
      <c r="F172" s="30"/>
      <c r="G172" s="30"/>
      <c r="H172" s="30"/>
      <c r="I172" s="30"/>
      <c r="J172" s="30"/>
    </row>
    <row r="173" spans="3:10" ht="16.5" hidden="1" customHeight="1" x14ac:dyDescent="0.25">
      <c r="C173" s="29" t="s">
        <v>206</v>
      </c>
      <c r="D173" s="30"/>
      <c r="E173" s="30"/>
      <c r="F173" s="30"/>
      <c r="G173" s="30"/>
      <c r="H173" s="30"/>
      <c r="I173" s="30"/>
      <c r="J173" s="30"/>
    </row>
  </sheetData>
  <mergeCells count="88">
    <mergeCell ref="C48:J48"/>
    <mergeCell ref="C60:J60"/>
    <mergeCell ref="A4:A19"/>
    <mergeCell ref="C20:J20"/>
    <mergeCell ref="I5:J7"/>
    <mergeCell ref="D5:F7"/>
    <mergeCell ref="D4:F4"/>
    <mergeCell ref="G6:H6"/>
    <mergeCell ref="G7:H7"/>
    <mergeCell ref="I4:J4"/>
    <mergeCell ref="A21:A35"/>
    <mergeCell ref="D21:F21"/>
    <mergeCell ref="I21:J21"/>
    <mergeCell ref="D22:F24"/>
    <mergeCell ref="I22:J24"/>
    <mergeCell ref="G23:H23"/>
    <mergeCell ref="G24:H24"/>
    <mergeCell ref="A37:A47"/>
    <mergeCell ref="D37:F37"/>
    <mergeCell ref="I37:J37"/>
    <mergeCell ref="D38:F40"/>
    <mergeCell ref="I38:J40"/>
    <mergeCell ref="G39:H39"/>
    <mergeCell ref="G40:H40"/>
    <mergeCell ref="C36:J36"/>
    <mergeCell ref="A49:A59"/>
    <mergeCell ref="D49:F49"/>
    <mergeCell ref="I49:J49"/>
    <mergeCell ref="D50:F52"/>
    <mergeCell ref="I50:J52"/>
    <mergeCell ref="G51:H51"/>
    <mergeCell ref="G52:H52"/>
    <mergeCell ref="A61:A71"/>
    <mergeCell ref="D61:F61"/>
    <mergeCell ref="I61:J61"/>
    <mergeCell ref="D62:F64"/>
    <mergeCell ref="I62:J64"/>
    <mergeCell ref="G63:H63"/>
    <mergeCell ref="G64:H64"/>
    <mergeCell ref="C72:J72"/>
    <mergeCell ref="C83:J83"/>
    <mergeCell ref="A84:A99"/>
    <mergeCell ref="D84:F84"/>
    <mergeCell ref="I84:J84"/>
    <mergeCell ref="D85:F87"/>
    <mergeCell ref="I85:J87"/>
    <mergeCell ref="G86:H86"/>
    <mergeCell ref="G87:H87"/>
    <mergeCell ref="A73:A82"/>
    <mergeCell ref="D73:F73"/>
    <mergeCell ref="I73:J73"/>
    <mergeCell ref="D74:F76"/>
    <mergeCell ref="I74:J76"/>
    <mergeCell ref="G75:H75"/>
    <mergeCell ref="G76:H76"/>
    <mergeCell ref="I102:J104"/>
    <mergeCell ref="G103:H103"/>
    <mergeCell ref="G104:H104"/>
    <mergeCell ref="A118:A129"/>
    <mergeCell ref="D118:F118"/>
    <mergeCell ref="I118:J118"/>
    <mergeCell ref="D119:F121"/>
    <mergeCell ref="I119:J121"/>
    <mergeCell ref="G120:H120"/>
    <mergeCell ref="G121:H121"/>
    <mergeCell ref="C141:J141"/>
    <mergeCell ref="C1:J2"/>
    <mergeCell ref="C117:J117"/>
    <mergeCell ref="C130:J130"/>
    <mergeCell ref="A131:A140"/>
    <mergeCell ref="D131:F131"/>
    <mergeCell ref="I131:J131"/>
    <mergeCell ref="D132:F134"/>
    <mergeCell ref="I132:J134"/>
    <mergeCell ref="G133:H133"/>
    <mergeCell ref="G134:H134"/>
    <mergeCell ref="C100:J100"/>
    <mergeCell ref="A101:A116"/>
    <mergeCell ref="D101:F101"/>
    <mergeCell ref="I101:J101"/>
    <mergeCell ref="D102:F104"/>
    <mergeCell ref="A143:A152"/>
    <mergeCell ref="D143:F143"/>
    <mergeCell ref="I143:J143"/>
    <mergeCell ref="D144:F146"/>
    <mergeCell ref="I144:J146"/>
    <mergeCell ref="G145:H145"/>
    <mergeCell ref="G146:H146"/>
  </mergeCells>
  <pageMargins left="1.1023622047244095" right="0.70866141732283472" top="0.74803149606299213" bottom="0.74803149606299213" header="0.31496062992125984" footer="0.31496062992125984"/>
  <pageSetup scale="69" orientation="landscape" r:id="rId1"/>
  <rowBreaks count="3" manualBreakCount="3">
    <brk id="48" max="10" man="1"/>
    <brk id="99" max="10" man="1"/>
    <brk id="13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topLeftCell="A5" zoomScale="115" zoomScaleNormal="115" workbookViewId="0">
      <selection activeCell="C5" sqref="C5"/>
    </sheetView>
  </sheetViews>
  <sheetFormatPr baseColWidth="10" defaultColWidth="11.42578125" defaultRowHeight="15" x14ac:dyDescent="0.25"/>
  <cols>
    <col min="1" max="1" width="5.7109375" style="12" customWidth="1"/>
    <col min="2" max="2" width="48.85546875" style="12" bestFit="1" customWidth="1"/>
    <col min="3" max="3" width="96.42578125" style="12" bestFit="1" customWidth="1"/>
    <col min="4" max="16384" width="11.42578125" style="12"/>
  </cols>
  <sheetData>
    <row r="1" spans="1:3" ht="18.75" x14ac:dyDescent="0.25">
      <c r="B1" s="17" t="s">
        <v>71</v>
      </c>
    </row>
    <row r="2" spans="1:3" ht="6.75" customHeight="1" x14ac:dyDescent="0.25"/>
    <row r="3" spans="1:3" ht="33" customHeight="1" x14ac:dyDescent="0.25">
      <c r="A3" s="127" t="s">
        <v>1</v>
      </c>
      <c r="B3" s="13" t="s">
        <v>107</v>
      </c>
      <c r="C3" s="16" t="s">
        <v>137</v>
      </c>
    </row>
    <row r="4" spans="1:3" ht="33" customHeight="1" x14ac:dyDescent="0.25">
      <c r="A4" s="128"/>
      <c r="B4" s="13" t="s">
        <v>67</v>
      </c>
      <c r="C4" s="16" t="s">
        <v>91</v>
      </c>
    </row>
    <row r="5" spans="1:3" ht="33" customHeight="1" x14ac:dyDescent="0.25">
      <c r="A5" s="128"/>
      <c r="B5" s="13" t="s">
        <v>138</v>
      </c>
      <c r="C5" s="16" t="s">
        <v>139</v>
      </c>
    </row>
    <row r="6" spans="1:3" ht="56.25" customHeight="1" x14ac:dyDescent="0.25">
      <c r="A6" s="128"/>
      <c r="B6" s="13" t="s">
        <v>140</v>
      </c>
      <c r="C6" s="16" t="s">
        <v>89</v>
      </c>
    </row>
    <row r="7" spans="1:3" ht="56.25" customHeight="1" x14ac:dyDescent="0.25">
      <c r="A7" s="128"/>
      <c r="B7" s="13" t="s">
        <v>66</v>
      </c>
      <c r="C7" s="16" t="s">
        <v>90</v>
      </c>
    </row>
    <row r="8" spans="1:3" ht="33" customHeight="1" x14ac:dyDescent="0.25">
      <c r="A8" s="128"/>
      <c r="B8" s="13" t="s">
        <v>68</v>
      </c>
      <c r="C8" s="16" t="s">
        <v>92</v>
      </c>
    </row>
    <row r="9" spans="1:3" ht="33" customHeight="1" x14ac:dyDescent="0.25">
      <c r="A9" s="128"/>
      <c r="B9" s="13" t="s">
        <v>64</v>
      </c>
      <c r="C9" s="16" t="s">
        <v>176</v>
      </c>
    </row>
    <row r="10" spans="1:3" ht="33" customHeight="1" x14ac:dyDescent="0.25">
      <c r="A10" s="128"/>
      <c r="B10" s="13" t="s">
        <v>65</v>
      </c>
      <c r="C10" s="16" t="s">
        <v>88</v>
      </c>
    </row>
    <row r="11" spans="1:3" ht="33" customHeight="1" x14ac:dyDescent="0.25">
      <c r="A11" s="128"/>
      <c r="B11" s="13" t="s">
        <v>70</v>
      </c>
      <c r="C11" s="16" t="s">
        <v>93</v>
      </c>
    </row>
    <row r="12" spans="1:3" ht="33" customHeight="1" x14ac:dyDescent="0.25">
      <c r="A12" s="128"/>
      <c r="B12" s="13" t="s">
        <v>141</v>
      </c>
      <c r="C12" s="16" t="s">
        <v>94</v>
      </c>
    </row>
    <row r="13" spans="1:3" ht="33" customHeight="1" x14ac:dyDescent="0.25">
      <c r="A13" s="129"/>
      <c r="B13" s="13" t="s">
        <v>69</v>
      </c>
      <c r="C13" s="16" t="s">
        <v>177</v>
      </c>
    </row>
    <row r="14" spans="1:3" ht="58.5" customHeight="1" x14ac:dyDescent="0.25">
      <c r="A14" s="127" t="s">
        <v>2</v>
      </c>
      <c r="B14" s="13" t="s">
        <v>57</v>
      </c>
      <c r="C14" s="16" t="s">
        <v>95</v>
      </c>
    </row>
    <row r="15" spans="1:3" ht="115.5" customHeight="1" x14ac:dyDescent="0.25">
      <c r="A15" s="128"/>
      <c r="B15" s="13" t="s">
        <v>3</v>
      </c>
      <c r="C15" s="16" t="s">
        <v>103</v>
      </c>
    </row>
    <row r="16" spans="1:3" ht="126" x14ac:dyDescent="0.25">
      <c r="A16" s="128"/>
      <c r="B16" s="13" t="s">
        <v>4</v>
      </c>
      <c r="C16" s="16" t="s">
        <v>102</v>
      </c>
    </row>
  </sheetData>
  <mergeCells count="2">
    <mergeCell ref="A14:A16"/>
    <mergeCell ref="A3:A13"/>
  </mergeCells>
  <dataValidations count="3">
    <dataValidation allowBlank="1" showInputMessage="1" showErrorMessage="1" prompt="Describa la acción orientada a alcanzar un resultado u objetivo concreto y específico." sqref="B9"/>
    <dataValidation allowBlank="1" showInputMessage="1" showErrorMessage="1" prompt="Señale el proyecto misional o programa institucional para el cual se definirán las estrategias y actividades." sqref="B3"/>
    <dataValidation allowBlank="1" showInputMessage="1" showErrorMessage="1" prompt="Seleccione el objetivo estratégico del Plan Estratégico al que aporta la ejecución de las actividades." sqref="B4:B5"/>
  </dataValidations>
  <pageMargins left="0.70866141732283472" right="0.70866141732283472" top="0.74803149606299213" bottom="0.74803149606299213" header="0.31496062992125984" footer="0.31496062992125984"/>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zoomScale="85" zoomScaleNormal="85" workbookViewId="0">
      <selection activeCell="J10" sqref="J10"/>
    </sheetView>
  </sheetViews>
  <sheetFormatPr baseColWidth="10" defaultColWidth="11.42578125" defaultRowHeight="15" x14ac:dyDescent="0.25"/>
  <cols>
    <col min="1" max="1" width="4.140625" style="7" customWidth="1"/>
    <col min="2" max="2" width="28.42578125" style="7" customWidth="1"/>
    <col min="3" max="3" width="4.140625" style="7" customWidth="1"/>
    <col min="4" max="4" width="28.85546875" style="7" customWidth="1"/>
    <col min="5" max="5" width="4.140625" style="7" customWidth="1"/>
    <col min="6" max="6" width="55.140625" style="7" customWidth="1"/>
    <col min="7" max="7" width="4.140625" style="7" customWidth="1"/>
    <col min="8" max="8" width="54.85546875" style="7" customWidth="1"/>
    <col min="9" max="9" width="4.140625" style="7" customWidth="1"/>
    <col min="10" max="10" width="37.7109375" style="7" customWidth="1"/>
    <col min="11" max="11" width="4.140625" style="7" customWidth="1"/>
    <col min="12" max="12" width="42.7109375" style="7" bestFit="1" customWidth="1"/>
    <col min="13" max="16384" width="11.42578125" style="7"/>
  </cols>
  <sheetData>
    <row r="1" spans="2:12" s="15" customFormat="1" ht="30" x14ac:dyDescent="0.25">
      <c r="B1" s="14" t="s">
        <v>107</v>
      </c>
      <c r="D1" s="14" t="s">
        <v>105</v>
      </c>
      <c r="F1" s="14" t="s">
        <v>28</v>
      </c>
      <c r="H1" s="14" t="s">
        <v>51</v>
      </c>
      <c r="J1" s="14" t="s">
        <v>104</v>
      </c>
      <c r="L1" s="14" t="s">
        <v>54</v>
      </c>
    </row>
    <row r="2" spans="2:12" ht="90" x14ac:dyDescent="0.25">
      <c r="B2" s="7" t="s">
        <v>37</v>
      </c>
      <c r="D2" s="7" t="s">
        <v>142</v>
      </c>
      <c r="F2" s="7" t="s">
        <v>143</v>
      </c>
      <c r="H2" s="7" t="s">
        <v>108</v>
      </c>
      <c r="J2" s="7" t="s">
        <v>114</v>
      </c>
      <c r="L2" s="7" t="s">
        <v>5</v>
      </c>
    </row>
    <row r="3" spans="2:12" ht="105" x14ac:dyDescent="0.25">
      <c r="B3" s="7" t="s">
        <v>38</v>
      </c>
      <c r="D3" s="7" t="s">
        <v>150</v>
      </c>
      <c r="F3" s="7" t="s">
        <v>144</v>
      </c>
      <c r="H3" s="7" t="s">
        <v>109</v>
      </c>
      <c r="J3" s="7" t="s">
        <v>115</v>
      </c>
      <c r="L3" s="7" t="s">
        <v>6</v>
      </c>
    </row>
    <row r="4" spans="2:12" ht="120" x14ac:dyDescent="0.25">
      <c r="B4" s="7" t="s">
        <v>39</v>
      </c>
      <c r="D4" s="7" t="s">
        <v>151</v>
      </c>
      <c r="F4" s="7" t="s">
        <v>145</v>
      </c>
      <c r="H4" s="7" t="s">
        <v>110</v>
      </c>
      <c r="J4" s="7" t="s">
        <v>116</v>
      </c>
      <c r="L4" s="7" t="s">
        <v>7</v>
      </c>
    </row>
    <row r="5" spans="2:12" ht="105" x14ac:dyDescent="0.25">
      <c r="B5" s="7" t="s">
        <v>40</v>
      </c>
      <c r="D5" s="7" t="s">
        <v>152</v>
      </c>
      <c r="F5" s="7" t="s">
        <v>146</v>
      </c>
      <c r="H5" s="7" t="s">
        <v>111</v>
      </c>
      <c r="J5" s="7" t="s">
        <v>117</v>
      </c>
      <c r="L5" s="7" t="s">
        <v>8</v>
      </c>
    </row>
    <row r="6" spans="2:12" ht="135" x14ac:dyDescent="0.25">
      <c r="B6" s="7" t="s">
        <v>41</v>
      </c>
      <c r="D6" s="7" t="s">
        <v>153</v>
      </c>
      <c r="F6" s="7" t="s">
        <v>147</v>
      </c>
      <c r="H6" s="7" t="s">
        <v>112</v>
      </c>
      <c r="J6" s="7" t="s">
        <v>118</v>
      </c>
      <c r="L6" s="7" t="s">
        <v>9</v>
      </c>
    </row>
    <row r="7" spans="2:12" ht="120" x14ac:dyDescent="0.25">
      <c r="B7" s="7" t="s">
        <v>42</v>
      </c>
      <c r="D7" s="7" t="s">
        <v>178</v>
      </c>
      <c r="F7" s="7" t="s">
        <v>148</v>
      </c>
      <c r="H7" s="7" t="s">
        <v>113</v>
      </c>
      <c r="J7" s="7" t="s">
        <v>119</v>
      </c>
      <c r="L7" s="7" t="s">
        <v>10</v>
      </c>
    </row>
    <row r="8" spans="2:12" ht="105" x14ac:dyDescent="0.25">
      <c r="B8" s="7" t="s">
        <v>24</v>
      </c>
      <c r="F8" s="7" t="s">
        <v>149</v>
      </c>
      <c r="J8" s="7" t="s">
        <v>120</v>
      </c>
      <c r="L8" s="7" t="s">
        <v>11</v>
      </c>
    </row>
    <row r="9" spans="2:12" ht="135" x14ac:dyDescent="0.25">
      <c r="B9" s="7" t="s">
        <v>55</v>
      </c>
      <c r="F9" s="7" t="s">
        <v>154</v>
      </c>
      <c r="J9" s="7" t="s">
        <v>121</v>
      </c>
      <c r="L9" s="7" t="s">
        <v>12</v>
      </c>
    </row>
    <row r="10" spans="2:12" ht="135" x14ac:dyDescent="0.25">
      <c r="B10" s="7" t="s">
        <v>25</v>
      </c>
      <c r="F10" s="7" t="s">
        <v>155</v>
      </c>
      <c r="J10" s="7" t="s">
        <v>122</v>
      </c>
      <c r="L10" s="7" t="s">
        <v>13</v>
      </c>
    </row>
    <row r="11" spans="2:12" ht="75" x14ac:dyDescent="0.25">
      <c r="B11" s="7" t="s">
        <v>26</v>
      </c>
      <c r="F11" s="7" t="s">
        <v>156</v>
      </c>
      <c r="J11" s="7" t="s">
        <v>123</v>
      </c>
      <c r="L11" s="7" t="s">
        <v>14</v>
      </c>
    </row>
    <row r="12" spans="2:12" ht="90" x14ac:dyDescent="0.25">
      <c r="B12" s="7" t="s">
        <v>32</v>
      </c>
      <c r="F12" s="7" t="s">
        <v>157</v>
      </c>
      <c r="J12" s="7" t="s">
        <v>124</v>
      </c>
      <c r="L12" s="7" t="s">
        <v>15</v>
      </c>
    </row>
    <row r="13" spans="2:12" ht="60" x14ac:dyDescent="0.25">
      <c r="B13" s="7" t="s">
        <v>49</v>
      </c>
      <c r="F13" s="7" t="s">
        <v>159</v>
      </c>
      <c r="J13" s="7" t="s">
        <v>125</v>
      </c>
      <c r="L13" s="7" t="s">
        <v>16</v>
      </c>
    </row>
    <row r="14" spans="2:12" ht="60" x14ac:dyDescent="0.25">
      <c r="B14" s="7" t="s">
        <v>45</v>
      </c>
      <c r="F14" s="7" t="s">
        <v>158</v>
      </c>
      <c r="J14" s="7" t="s">
        <v>126</v>
      </c>
      <c r="L14" s="7" t="s">
        <v>17</v>
      </c>
    </row>
    <row r="15" spans="2:12" ht="90" x14ac:dyDescent="0.25">
      <c r="B15" s="7" t="s">
        <v>46</v>
      </c>
      <c r="F15" s="7" t="s">
        <v>160</v>
      </c>
      <c r="J15" s="7" t="s">
        <v>127</v>
      </c>
      <c r="L15" s="7" t="s">
        <v>18</v>
      </c>
    </row>
    <row r="16" spans="2:12" ht="60" x14ac:dyDescent="0.25">
      <c r="B16" s="7" t="s">
        <v>43</v>
      </c>
      <c r="F16" s="7" t="s">
        <v>161</v>
      </c>
      <c r="J16" s="7" t="s">
        <v>128</v>
      </c>
      <c r="L16" s="7" t="s">
        <v>19</v>
      </c>
    </row>
    <row r="17" spans="2:12" ht="60" x14ac:dyDescent="0.25">
      <c r="B17" s="7" t="s">
        <v>47</v>
      </c>
      <c r="F17" s="7" t="s">
        <v>162</v>
      </c>
      <c r="J17" s="7" t="s">
        <v>129</v>
      </c>
      <c r="L17" s="7" t="s">
        <v>20</v>
      </c>
    </row>
    <row r="18" spans="2:12" ht="135" x14ac:dyDescent="0.25">
      <c r="B18" s="7" t="s">
        <v>30</v>
      </c>
      <c r="F18" s="7" t="s">
        <v>163</v>
      </c>
      <c r="J18" s="7" t="s">
        <v>130</v>
      </c>
      <c r="L18" s="7" t="s">
        <v>21</v>
      </c>
    </row>
    <row r="19" spans="2:12" ht="105" x14ac:dyDescent="0.25">
      <c r="B19" s="7" t="s">
        <v>44</v>
      </c>
      <c r="F19" s="7" t="s">
        <v>164</v>
      </c>
      <c r="J19" s="7" t="s">
        <v>131</v>
      </c>
    </row>
    <row r="20" spans="2:12" ht="90" x14ac:dyDescent="0.25">
      <c r="B20" s="7" t="s">
        <v>33</v>
      </c>
      <c r="F20" s="7" t="s">
        <v>165</v>
      </c>
      <c r="J20" s="7" t="s">
        <v>132</v>
      </c>
    </row>
    <row r="21" spans="2:12" ht="150" x14ac:dyDescent="0.25">
      <c r="B21" s="7" t="s">
        <v>34</v>
      </c>
      <c r="F21" s="7" t="s">
        <v>166</v>
      </c>
      <c r="J21" s="7" t="s">
        <v>133</v>
      </c>
    </row>
    <row r="22" spans="2:12" ht="75" x14ac:dyDescent="0.25">
      <c r="B22" s="7" t="s">
        <v>35</v>
      </c>
      <c r="F22" s="7" t="s">
        <v>167</v>
      </c>
      <c r="J22" s="7" t="s">
        <v>134</v>
      </c>
    </row>
    <row r="23" spans="2:12" ht="105" x14ac:dyDescent="0.25">
      <c r="B23" s="7" t="s">
        <v>58</v>
      </c>
      <c r="F23" s="7" t="s">
        <v>168</v>
      </c>
      <c r="J23" s="7" t="s">
        <v>135</v>
      </c>
    </row>
    <row r="24" spans="2:12" ht="60" x14ac:dyDescent="0.25">
      <c r="B24" s="7" t="s">
        <v>36</v>
      </c>
      <c r="F24" s="7" t="s">
        <v>169</v>
      </c>
      <c r="J24" s="7" t="s">
        <v>136</v>
      </c>
    </row>
    <row r="25" spans="2:12" ht="30" x14ac:dyDescent="0.25">
      <c r="B25" s="7" t="s">
        <v>50</v>
      </c>
      <c r="F25" s="7" t="s">
        <v>178</v>
      </c>
    </row>
    <row r="26" spans="2:12" x14ac:dyDescent="0.25">
      <c r="B26" s="7" t="s">
        <v>29</v>
      </c>
    </row>
    <row r="27" spans="2:12" x14ac:dyDescent="0.25">
      <c r="B27" s="7" t="s">
        <v>31</v>
      </c>
    </row>
    <row r="28" spans="2:12" x14ac:dyDescent="0.25">
      <c r="B28" s="7" t="s">
        <v>48</v>
      </c>
    </row>
    <row r="29" spans="2:12" x14ac:dyDescent="0.25">
      <c r="B29" s="7" t="s">
        <v>53</v>
      </c>
    </row>
    <row r="30" spans="2:12" x14ac:dyDescent="0.25">
      <c r="B30" s="7" t="s">
        <v>59</v>
      </c>
    </row>
    <row r="31" spans="2:12" x14ac:dyDescent="0.25">
      <c r="B31" s="7" t="s">
        <v>60</v>
      </c>
    </row>
    <row r="32" spans="2:12" x14ac:dyDescent="0.25">
      <c r="B32" s="7" t="s">
        <v>61</v>
      </c>
    </row>
    <row r="33" spans="2:2" ht="60" x14ac:dyDescent="0.25">
      <c r="B33" s="7" t="s">
        <v>56</v>
      </c>
    </row>
    <row r="34" spans="2:2" x14ac:dyDescent="0.25">
      <c r="B34" s="7" t="s">
        <v>23</v>
      </c>
    </row>
    <row r="35" spans="2:2" x14ac:dyDescent="0.2">
      <c r="B35" s="24" t="s">
        <v>170</v>
      </c>
    </row>
    <row r="36" spans="2:2" x14ac:dyDescent="0.2">
      <c r="B36" s="24" t="s">
        <v>171</v>
      </c>
    </row>
    <row r="37" spans="2:2" x14ac:dyDescent="0.2">
      <c r="B37" s="24" t="s">
        <v>172</v>
      </c>
    </row>
    <row r="38" spans="2:2" x14ac:dyDescent="0.2">
      <c r="B38" s="24" t="s">
        <v>173</v>
      </c>
    </row>
    <row r="39" spans="2:2" x14ac:dyDescent="0.2">
      <c r="B39" s="24" t="s">
        <v>174</v>
      </c>
    </row>
    <row r="40" spans="2:2" x14ac:dyDescent="0.2">
      <c r="B40" s="24" t="s">
        <v>175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
  <sheetViews>
    <sheetView zoomScaleNormal="100" workbookViewId="0">
      <selection activeCell="D14" sqref="D14:E14"/>
    </sheetView>
  </sheetViews>
  <sheetFormatPr baseColWidth="10" defaultRowHeight="14.25" x14ac:dyDescent="0.2"/>
  <cols>
    <col min="1" max="1" width="7" style="18" customWidth="1"/>
    <col min="2" max="5" width="16.28515625" style="18" customWidth="1"/>
    <col min="6" max="6" width="20" style="18" customWidth="1"/>
    <col min="7" max="7" width="17.28515625" style="18" customWidth="1"/>
    <col min="8" max="8" width="15.42578125" style="18" customWidth="1"/>
    <col min="9" max="9" width="18.5703125" style="18" customWidth="1"/>
    <col min="10" max="10" width="21" style="18" customWidth="1"/>
    <col min="11" max="256" width="11.42578125" style="18"/>
    <col min="257" max="257" width="7" style="18" customWidth="1"/>
    <col min="258" max="258" width="15" style="18" customWidth="1"/>
    <col min="259" max="259" width="17.28515625" style="18" customWidth="1"/>
    <col min="260" max="260" width="14" style="18" customWidth="1"/>
    <col min="261" max="261" width="12.7109375" style="18" customWidth="1"/>
    <col min="262" max="262" width="20" style="18" customWidth="1"/>
    <col min="263" max="263" width="17.28515625" style="18" customWidth="1"/>
    <col min="264" max="264" width="15.42578125" style="18" customWidth="1"/>
    <col min="265" max="265" width="18.5703125" style="18" customWidth="1"/>
    <col min="266" max="266" width="21" style="18" customWidth="1"/>
    <col min="267" max="512" width="11.42578125" style="18"/>
    <col min="513" max="513" width="7" style="18" customWidth="1"/>
    <col min="514" max="514" width="15" style="18" customWidth="1"/>
    <col min="515" max="515" width="17.28515625" style="18" customWidth="1"/>
    <col min="516" max="516" width="14" style="18" customWidth="1"/>
    <col min="517" max="517" width="12.7109375" style="18" customWidth="1"/>
    <col min="518" max="518" width="20" style="18" customWidth="1"/>
    <col min="519" max="519" width="17.28515625" style="18" customWidth="1"/>
    <col min="520" max="520" width="15.42578125" style="18" customWidth="1"/>
    <col min="521" max="521" width="18.5703125" style="18" customWidth="1"/>
    <col min="522" max="522" width="21" style="18" customWidth="1"/>
    <col min="523" max="768" width="11.42578125" style="18"/>
    <col min="769" max="769" width="7" style="18" customWidth="1"/>
    <col min="770" max="770" width="15" style="18" customWidth="1"/>
    <col min="771" max="771" width="17.28515625" style="18" customWidth="1"/>
    <col min="772" max="772" width="14" style="18" customWidth="1"/>
    <col min="773" max="773" width="12.7109375" style="18" customWidth="1"/>
    <col min="774" max="774" width="20" style="18" customWidth="1"/>
    <col min="775" max="775" width="17.28515625" style="18" customWidth="1"/>
    <col min="776" max="776" width="15.42578125" style="18" customWidth="1"/>
    <col min="777" max="777" width="18.5703125" style="18" customWidth="1"/>
    <col min="778" max="778" width="21" style="18" customWidth="1"/>
    <col min="779" max="1024" width="11.42578125" style="18"/>
    <col min="1025" max="1025" width="7" style="18" customWidth="1"/>
    <col min="1026" max="1026" width="15" style="18" customWidth="1"/>
    <col min="1027" max="1027" width="17.28515625" style="18" customWidth="1"/>
    <col min="1028" max="1028" width="14" style="18" customWidth="1"/>
    <col min="1029" max="1029" width="12.7109375" style="18" customWidth="1"/>
    <col min="1030" max="1030" width="20" style="18" customWidth="1"/>
    <col min="1031" max="1031" width="17.28515625" style="18" customWidth="1"/>
    <col min="1032" max="1032" width="15.42578125" style="18" customWidth="1"/>
    <col min="1033" max="1033" width="18.5703125" style="18" customWidth="1"/>
    <col min="1034" max="1034" width="21" style="18" customWidth="1"/>
    <col min="1035" max="1280" width="11.42578125" style="18"/>
    <col min="1281" max="1281" width="7" style="18" customWidth="1"/>
    <col min="1282" max="1282" width="15" style="18" customWidth="1"/>
    <col min="1283" max="1283" width="17.28515625" style="18" customWidth="1"/>
    <col min="1284" max="1284" width="14" style="18" customWidth="1"/>
    <col min="1285" max="1285" width="12.7109375" style="18" customWidth="1"/>
    <col min="1286" max="1286" width="20" style="18" customWidth="1"/>
    <col min="1287" max="1287" width="17.28515625" style="18" customWidth="1"/>
    <col min="1288" max="1288" width="15.42578125" style="18" customWidth="1"/>
    <col min="1289" max="1289" width="18.5703125" style="18" customWidth="1"/>
    <col min="1290" max="1290" width="21" style="18" customWidth="1"/>
    <col min="1291" max="1536" width="11.42578125" style="18"/>
    <col min="1537" max="1537" width="7" style="18" customWidth="1"/>
    <col min="1538" max="1538" width="15" style="18" customWidth="1"/>
    <col min="1539" max="1539" width="17.28515625" style="18" customWidth="1"/>
    <col min="1540" max="1540" width="14" style="18" customWidth="1"/>
    <col min="1541" max="1541" width="12.7109375" style="18" customWidth="1"/>
    <col min="1542" max="1542" width="20" style="18" customWidth="1"/>
    <col min="1543" max="1543" width="17.28515625" style="18" customWidth="1"/>
    <col min="1544" max="1544" width="15.42578125" style="18" customWidth="1"/>
    <col min="1545" max="1545" width="18.5703125" style="18" customWidth="1"/>
    <col min="1546" max="1546" width="21" style="18" customWidth="1"/>
    <col min="1547" max="1792" width="11.42578125" style="18"/>
    <col min="1793" max="1793" width="7" style="18" customWidth="1"/>
    <col min="1794" max="1794" width="15" style="18" customWidth="1"/>
    <col min="1795" max="1795" width="17.28515625" style="18" customWidth="1"/>
    <col min="1796" max="1796" width="14" style="18" customWidth="1"/>
    <col min="1797" max="1797" width="12.7109375" style="18" customWidth="1"/>
    <col min="1798" max="1798" width="20" style="18" customWidth="1"/>
    <col min="1799" max="1799" width="17.28515625" style="18" customWidth="1"/>
    <col min="1800" max="1800" width="15.42578125" style="18" customWidth="1"/>
    <col min="1801" max="1801" width="18.5703125" style="18" customWidth="1"/>
    <col min="1802" max="1802" width="21" style="18" customWidth="1"/>
    <col min="1803" max="2048" width="11.42578125" style="18"/>
    <col min="2049" max="2049" width="7" style="18" customWidth="1"/>
    <col min="2050" max="2050" width="15" style="18" customWidth="1"/>
    <col min="2051" max="2051" width="17.28515625" style="18" customWidth="1"/>
    <col min="2052" max="2052" width="14" style="18" customWidth="1"/>
    <col min="2053" max="2053" width="12.7109375" style="18" customWidth="1"/>
    <col min="2054" max="2054" width="20" style="18" customWidth="1"/>
    <col min="2055" max="2055" width="17.28515625" style="18" customWidth="1"/>
    <col min="2056" max="2056" width="15.42578125" style="18" customWidth="1"/>
    <col min="2057" max="2057" width="18.5703125" style="18" customWidth="1"/>
    <col min="2058" max="2058" width="21" style="18" customWidth="1"/>
    <col min="2059" max="2304" width="11.42578125" style="18"/>
    <col min="2305" max="2305" width="7" style="18" customWidth="1"/>
    <col min="2306" max="2306" width="15" style="18" customWidth="1"/>
    <col min="2307" max="2307" width="17.28515625" style="18" customWidth="1"/>
    <col min="2308" max="2308" width="14" style="18" customWidth="1"/>
    <col min="2309" max="2309" width="12.7109375" style="18" customWidth="1"/>
    <col min="2310" max="2310" width="20" style="18" customWidth="1"/>
    <col min="2311" max="2311" width="17.28515625" style="18" customWidth="1"/>
    <col min="2312" max="2312" width="15.42578125" style="18" customWidth="1"/>
    <col min="2313" max="2313" width="18.5703125" style="18" customWidth="1"/>
    <col min="2314" max="2314" width="21" style="18" customWidth="1"/>
    <col min="2315" max="2560" width="11.42578125" style="18"/>
    <col min="2561" max="2561" width="7" style="18" customWidth="1"/>
    <col min="2562" max="2562" width="15" style="18" customWidth="1"/>
    <col min="2563" max="2563" width="17.28515625" style="18" customWidth="1"/>
    <col min="2564" max="2564" width="14" style="18" customWidth="1"/>
    <col min="2565" max="2565" width="12.7109375" style="18" customWidth="1"/>
    <col min="2566" max="2566" width="20" style="18" customWidth="1"/>
    <col min="2567" max="2567" width="17.28515625" style="18" customWidth="1"/>
    <col min="2568" max="2568" width="15.42578125" style="18" customWidth="1"/>
    <col min="2569" max="2569" width="18.5703125" style="18" customWidth="1"/>
    <col min="2570" max="2570" width="21" style="18" customWidth="1"/>
    <col min="2571" max="2816" width="11.42578125" style="18"/>
    <col min="2817" max="2817" width="7" style="18" customWidth="1"/>
    <col min="2818" max="2818" width="15" style="18" customWidth="1"/>
    <col min="2819" max="2819" width="17.28515625" style="18" customWidth="1"/>
    <col min="2820" max="2820" width="14" style="18" customWidth="1"/>
    <col min="2821" max="2821" width="12.7109375" style="18" customWidth="1"/>
    <col min="2822" max="2822" width="20" style="18" customWidth="1"/>
    <col min="2823" max="2823" width="17.28515625" style="18" customWidth="1"/>
    <col min="2824" max="2824" width="15.42578125" style="18" customWidth="1"/>
    <col min="2825" max="2825" width="18.5703125" style="18" customWidth="1"/>
    <col min="2826" max="2826" width="21" style="18" customWidth="1"/>
    <col min="2827" max="3072" width="11.42578125" style="18"/>
    <col min="3073" max="3073" width="7" style="18" customWidth="1"/>
    <col min="3074" max="3074" width="15" style="18" customWidth="1"/>
    <col min="3075" max="3075" width="17.28515625" style="18" customWidth="1"/>
    <col min="3076" max="3076" width="14" style="18" customWidth="1"/>
    <col min="3077" max="3077" width="12.7109375" style="18" customWidth="1"/>
    <col min="3078" max="3078" width="20" style="18" customWidth="1"/>
    <col min="3079" max="3079" width="17.28515625" style="18" customWidth="1"/>
    <col min="3080" max="3080" width="15.42578125" style="18" customWidth="1"/>
    <col min="3081" max="3081" width="18.5703125" style="18" customWidth="1"/>
    <col min="3082" max="3082" width="21" style="18" customWidth="1"/>
    <col min="3083" max="3328" width="11.42578125" style="18"/>
    <col min="3329" max="3329" width="7" style="18" customWidth="1"/>
    <col min="3330" max="3330" width="15" style="18" customWidth="1"/>
    <col min="3331" max="3331" width="17.28515625" style="18" customWidth="1"/>
    <col min="3332" max="3332" width="14" style="18" customWidth="1"/>
    <col min="3333" max="3333" width="12.7109375" style="18" customWidth="1"/>
    <col min="3334" max="3334" width="20" style="18" customWidth="1"/>
    <col min="3335" max="3335" width="17.28515625" style="18" customWidth="1"/>
    <col min="3336" max="3336" width="15.42578125" style="18" customWidth="1"/>
    <col min="3337" max="3337" width="18.5703125" style="18" customWidth="1"/>
    <col min="3338" max="3338" width="21" style="18" customWidth="1"/>
    <col min="3339" max="3584" width="11.42578125" style="18"/>
    <col min="3585" max="3585" width="7" style="18" customWidth="1"/>
    <col min="3586" max="3586" width="15" style="18" customWidth="1"/>
    <col min="3587" max="3587" width="17.28515625" style="18" customWidth="1"/>
    <col min="3588" max="3588" width="14" style="18" customWidth="1"/>
    <col min="3589" max="3589" width="12.7109375" style="18" customWidth="1"/>
    <col min="3590" max="3590" width="20" style="18" customWidth="1"/>
    <col min="3591" max="3591" width="17.28515625" style="18" customWidth="1"/>
    <col min="3592" max="3592" width="15.42578125" style="18" customWidth="1"/>
    <col min="3593" max="3593" width="18.5703125" style="18" customWidth="1"/>
    <col min="3594" max="3594" width="21" style="18" customWidth="1"/>
    <col min="3595" max="3840" width="11.42578125" style="18"/>
    <col min="3841" max="3841" width="7" style="18" customWidth="1"/>
    <col min="3842" max="3842" width="15" style="18" customWidth="1"/>
    <col min="3843" max="3843" width="17.28515625" style="18" customWidth="1"/>
    <col min="3844" max="3844" width="14" style="18" customWidth="1"/>
    <col min="3845" max="3845" width="12.7109375" style="18" customWidth="1"/>
    <col min="3846" max="3846" width="20" style="18" customWidth="1"/>
    <col min="3847" max="3847" width="17.28515625" style="18" customWidth="1"/>
    <col min="3848" max="3848" width="15.42578125" style="18" customWidth="1"/>
    <col min="3849" max="3849" width="18.5703125" style="18" customWidth="1"/>
    <col min="3850" max="3850" width="21" style="18" customWidth="1"/>
    <col min="3851" max="4096" width="11.42578125" style="18"/>
    <col min="4097" max="4097" width="7" style="18" customWidth="1"/>
    <col min="4098" max="4098" width="15" style="18" customWidth="1"/>
    <col min="4099" max="4099" width="17.28515625" style="18" customWidth="1"/>
    <col min="4100" max="4100" width="14" style="18" customWidth="1"/>
    <col min="4101" max="4101" width="12.7109375" style="18" customWidth="1"/>
    <col min="4102" max="4102" width="20" style="18" customWidth="1"/>
    <col min="4103" max="4103" width="17.28515625" style="18" customWidth="1"/>
    <col min="4104" max="4104" width="15.42578125" style="18" customWidth="1"/>
    <col min="4105" max="4105" width="18.5703125" style="18" customWidth="1"/>
    <col min="4106" max="4106" width="21" style="18" customWidth="1"/>
    <col min="4107" max="4352" width="11.42578125" style="18"/>
    <col min="4353" max="4353" width="7" style="18" customWidth="1"/>
    <col min="4354" max="4354" width="15" style="18" customWidth="1"/>
    <col min="4355" max="4355" width="17.28515625" style="18" customWidth="1"/>
    <col min="4356" max="4356" width="14" style="18" customWidth="1"/>
    <col min="4357" max="4357" width="12.7109375" style="18" customWidth="1"/>
    <col min="4358" max="4358" width="20" style="18" customWidth="1"/>
    <col min="4359" max="4359" width="17.28515625" style="18" customWidth="1"/>
    <col min="4360" max="4360" width="15.42578125" style="18" customWidth="1"/>
    <col min="4361" max="4361" width="18.5703125" style="18" customWidth="1"/>
    <col min="4362" max="4362" width="21" style="18" customWidth="1"/>
    <col min="4363" max="4608" width="11.42578125" style="18"/>
    <col min="4609" max="4609" width="7" style="18" customWidth="1"/>
    <col min="4610" max="4610" width="15" style="18" customWidth="1"/>
    <col min="4611" max="4611" width="17.28515625" style="18" customWidth="1"/>
    <col min="4612" max="4612" width="14" style="18" customWidth="1"/>
    <col min="4613" max="4613" width="12.7109375" style="18" customWidth="1"/>
    <col min="4614" max="4614" width="20" style="18" customWidth="1"/>
    <col min="4615" max="4615" width="17.28515625" style="18" customWidth="1"/>
    <col min="4616" max="4616" width="15.42578125" style="18" customWidth="1"/>
    <col min="4617" max="4617" width="18.5703125" style="18" customWidth="1"/>
    <col min="4618" max="4618" width="21" style="18" customWidth="1"/>
    <col min="4619" max="4864" width="11.42578125" style="18"/>
    <col min="4865" max="4865" width="7" style="18" customWidth="1"/>
    <col min="4866" max="4866" width="15" style="18" customWidth="1"/>
    <col min="4867" max="4867" width="17.28515625" style="18" customWidth="1"/>
    <col min="4868" max="4868" width="14" style="18" customWidth="1"/>
    <col min="4869" max="4869" width="12.7109375" style="18" customWidth="1"/>
    <col min="4870" max="4870" width="20" style="18" customWidth="1"/>
    <col min="4871" max="4871" width="17.28515625" style="18" customWidth="1"/>
    <col min="4872" max="4872" width="15.42578125" style="18" customWidth="1"/>
    <col min="4873" max="4873" width="18.5703125" style="18" customWidth="1"/>
    <col min="4874" max="4874" width="21" style="18" customWidth="1"/>
    <col min="4875" max="5120" width="11.42578125" style="18"/>
    <col min="5121" max="5121" width="7" style="18" customWidth="1"/>
    <col min="5122" max="5122" width="15" style="18" customWidth="1"/>
    <col min="5123" max="5123" width="17.28515625" style="18" customWidth="1"/>
    <col min="5124" max="5124" width="14" style="18" customWidth="1"/>
    <col min="5125" max="5125" width="12.7109375" style="18" customWidth="1"/>
    <col min="5126" max="5126" width="20" style="18" customWidth="1"/>
    <col min="5127" max="5127" width="17.28515625" style="18" customWidth="1"/>
    <col min="5128" max="5128" width="15.42578125" style="18" customWidth="1"/>
    <col min="5129" max="5129" width="18.5703125" style="18" customWidth="1"/>
    <col min="5130" max="5130" width="21" style="18" customWidth="1"/>
    <col min="5131" max="5376" width="11.42578125" style="18"/>
    <col min="5377" max="5377" width="7" style="18" customWidth="1"/>
    <col min="5378" max="5378" width="15" style="18" customWidth="1"/>
    <col min="5379" max="5379" width="17.28515625" style="18" customWidth="1"/>
    <col min="5380" max="5380" width="14" style="18" customWidth="1"/>
    <col min="5381" max="5381" width="12.7109375" style="18" customWidth="1"/>
    <col min="5382" max="5382" width="20" style="18" customWidth="1"/>
    <col min="5383" max="5383" width="17.28515625" style="18" customWidth="1"/>
    <col min="5384" max="5384" width="15.42578125" style="18" customWidth="1"/>
    <col min="5385" max="5385" width="18.5703125" style="18" customWidth="1"/>
    <col min="5386" max="5386" width="21" style="18" customWidth="1"/>
    <col min="5387" max="5632" width="11.42578125" style="18"/>
    <col min="5633" max="5633" width="7" style="18" customWidth="1"/>
    <col min="5634" max="5634" width="15" style="18" customWidth="1"/>
    <col min="5635" max="5635" width="17.28515625" style="18" customWidth="1"/>
    <col min="5636" max="5636" width="14" style="18" customWidth="1"/>
    <col min="5637" max="5637" width="12.7109375" style="18" customWidth="1"/>
    <col min="5638" max="5638" width="20" style="18" customWidth="1"/>
    <col min="5639" max="5639" width="17.28515625" style="18" customWidth="1"/>
    <col min="5640" max="5640" width="15.42578125" style="18" customWidth="1"/>
    <col min="5641" max="5641" width="18.5703125" style="18" customWidth="1"/>
    <col min="5642" max="5642" width="21" style="18" customWidth="1"/>
    <col min="5643" max="5888" width="11.42578125" style="18"/>
    <col min="5889" max="5889" width="7" style="18" customWidth="1"/>
    <col min="5890" max="5890" width="15" style="18" customWidth="1"/>
    <col min="5891" max="5891" width="17.28515625" style="18" customWidth="1"/>
    <col min="5892" max="5892" width="14" style="18" customWidth="1"/>
    <col min="5893" max="5893" width="12.7109375" style="18" customWidth="1"/>
    <col min="5894" max="5894" width="20" style="18" customWidth="1"/>
    <col min="5895" max="5895" width="17.28515625" style="18" customWidth="1"/>
    <col min="5896" max="5896" width="15.42578125" style="18" customWidth="1"/>
    <col min="5897" max="5897" width="18.5703125" style="18" customWidth="1"/>
    <col min="5898" max="5898" width="21" style="18" customWidth="1"/>
    <col min="5899" max="6144" width="11.42578125" style="18"/>
    <col min="6145" max="6145" width="7" style="18" customWidth="1"/>
    <col min="6146" max="6146" width="15" style="18" customWidth="1"/>
    <col min="6147" max="6147" width="17.28515625" style="18" customWidth="1"/>
    <col min="6148" max="6148" width="14" style="18" customWidth="1"/>
    <col min="6149" max="6149" width="12.7109375" style="18" customWidth="1"/>
    <col min="6150" max="6150" width="20" style="18" customWidth="1"/>
    <col min="6151" max="6151" width="17.28515625" style="18" customWidth="1"/>
    <col min="6152" max="6152" width="15.42578125" style="18" customWidth="1"/>
    <col min="6153" max="6153" width="18.5703125" style="18" customWidth="1"/>
    <col min="6154" max="6154" width="21" style="18" customWidth="1"/>
    <col min="6155" max="6400" width="11.42578125" style="18"/>
    <col min="6401" max="6401" width="7" style="18" customWidth="1"/>
    <col min="6402" max="6402" width="15" style="18" customWidth="1"/>
    <col min="6403" max="6403" width="17.28515625" style="18" customWidth="1"/>
    <col min="6404" max="6404" width="14" style="18" customWidth="1"/>
    <col min="6405" max="6405" width="12.7109375" style="18" customWidth="1"/>
    <col min="6406" max="6406" width="20" style="18" customWidth="1"/>
    <col min="6407" max="6407" width="17.28515625" style="18" customWidth="1"/>
    <col min="6408" max="6408" width="15.42578125" style="18" customWidth="1"/>
    <col min="6409" max="6409" width="18.5703125" style="18" customWidth="1"/>
    <col min="6410" max="6410" width="21" style="18" customWidth="1"/>
    <col min="6411" max="6656" width="11.42578125" style="18"/>
    <col min="6657" max="6657" width="7" style="18" customWidth="1"/>
    <col min="6658" max="6658" width="15" style="18" customWidth="1"/>
    <col min="6659" max="6659" width="17.28515625" style="18" customWidth="1"/>
    <col min="6660" max="6660" width="14" style="18" customWidth="1"/>
    <col min="6661" max="6661" width="12.7109375" style="18" customWidth="1"/>
    <col min="6662" max="6662" width="20" style="18" customWidth="1"/>
    <col min="6663" max="6663" width="17.28515625" style="18" customWidth="1"/>
    <col min="6664" max="6664" width="15.42578125" style="18" customWidth="1"/>
    <col min="6665" max="6665" width="18.5703125" style="18" customWidth="1"/>
    <col min="6666" max="6666" width="21" style="18" customWidth="1"/>
    <col min="6667" max="6912" width="11.42578125" style="18"/>
    <col min="6913" max="6913" width="7" style="18" customWidth="1"/>
    <col min="6914" max="6914" width="15" style="18" customWidth="1"/>
    <col min="6915" max="6915" width="17.28515625" style="18" customWidth="1"/>
    <col min="6916" max="6916" width="14" style="18" customWidth="1"/>
    <col min="6917" max="6917" width="12.7109375" style="18" customWidth="1"/>
    <col min="6918" max="6918" width="20" style="18" customWidth="1"/>
    <col min="6919" max="6919" width="17.28515625" style="18" customWidth="1"/>
    <col min="6920" max="6920" width="15.42578125" style="18" customWidth="1"/>
    <col min="6921" max="6921" width="18.5703125" style="18" customWidth="1"/>
    <col min="6922" max="6922" width="21" style="18" customWidth="1"/>
    <col min="6923" max="7168" width="11.42578125" style="18"/>
    <col min="7169" max="7169" width="7" style="18" customWidth="1"/>
    <col min="7170" max="7170" width="15" style="18" customWidth="1"/>
    <col min="7171" max="7171" width="17.28515625" style="18" customWidth="1"/>
    <col min="7172" max="7172" width="14" style="18" customWidth="1"/>
    <col min="7173" max="7173" width="12.7109375" style="18" customWidth="1"/>
    <col min="7174" max="7174" width="20" style="18" customWidth="1"/>
    <col min="7175" max="7175" width="17.28515625" style="18" customWidth="1"/>
    <col min="7176" max="7176" width="15.42578125" style="18" customWidth="1"/>
    <col min="7177" max="7177" width="18.5703125" style="18" customWidth="1"/>
    <col min="7178" max="7178" width="21" style="18" customWidth="1"/>
    <col min="7179" max="7424" width="11.42578125" style="18"/>
    <col min="7425" max="7425" width="7" style="18" customWidth="1"/>
    <col min="7426" max="7426" width="15" style="18" customWidth="1"/>
    <col min="7427" max="7427" width="17.28515625" style="18" customWidth="1"/>
    <col min="7428" max="7428" width="14" style="18" customWidth="1"/>
    <col min="7429" max="7429" width="12.7109375" style="18" customWidth="1"/>
    <col min="7430" max="7430" width="20" style="18" customWidth="1"/>
    <col min="7431" max="7431" width="17.28515625" style="18" customWidth="1"/>
    <col min="7432" max="7432" width="15.42578125" style="18" customWidth="1"/>
    <col min="7433" max="7433" width="18.5703125" style="18" customWidth="1"/>
    <col min="7434" max="7434" width="21" style="18" customWidth="1"/>
    <col min="7435" max="7680" width="11.42578125" style="18"/>
    <col min="7681" max="7681" width="7" style="18" customWidth="1"/>
    <col min="7682" max="7682" width="15" style="18" customWidth="1"/>
    <col min="7683" max="7683" width="17.28515625" style="18" customWidth="1"/>
    <col min="7684" max="7684" width="14" style="18" customWidth="1"/>
    <col min="7685" max="7685" width="12.7109375" style="18" customWidth="1"/>
    <col min="7686" max="7686" width="20" style="18" customWidth="1"/>
    <col min="7687" max="7687" width="17.28515625" style="18" customWidth="1"/>
    <col min="7688" max="7688" width="15.42578125" style="18" customWidth="1"/>
    <col min="7689" max="7689" width="18.5703125" style="18" customWidth="1"/>
    <col min="7690" max="7690" width="21" style="18" customWidth="1"/>
    <col min="7691" max="7936" width="11.42578125" style="18"/>
    <col min="7937" max="7937" width="7" style="18" customWidth="1"/>
    <col min="7938" max="7938" width="15" style="18" customWidth="1"/>
    <col min="7939" max="7939" width="17.28515625" style="18" customWidth="1"/>
    <col min="7940" max="7940" width="14" style="18" customWidth="1"/>
    <col min="7941" max="7941" width="12.7109375" style="18" customWidth="1"/>
    <col min="7942" max="7942" width="20" style="18" customWidth="1"/>
    <col min="7943" max="7943" width="17.28515625" style="18" customWidth="1"/>
    <col min="7944" max="7944" width="15.42578125" style="18" customWidth="1"/>
    <col min="7945" max="7945" width="18.5703125" style="18" customWidth="1"/>
    <col min="7946" max="7946" width="21" style="18" customWidth="1"/>
    <col min="7947" max="8192" width="11.42578125" style="18"/>
    <col min="8193" max="8193" width="7" style="18" customWidth="1"/>
    <col min="8194" max="8194" width="15" style="18" customWidth="1"/>
    <col min="8195" max="8195" width="17.28515625" style="18" customWidth="1"/>
    <col min="8196" max="8196" width="14" style="18" customWidth="1"/>
    <col min="8197" max="8197" width="12.7109375" style="18" customWidth="1"/>
    <col min="8198" max="8198" width="20" style="18" customWidth="1"/>
    <col min="8199" max="8199" width="17.28515625" style="18" customWidth="1"/>
    <col min="8200" max="8200" width="15.42578125" style="18" customWidth="1"/>
    <col min="8201" max="8201" width="18.5703125" style="18" customWidth="1"/>
    <col min="8202" max="8202" width="21" style="18" customWidth="1"/>
    <col min="8203" max="8448" width="11.42578125" style="18"/>
    <col min="8449" max="8449" width="7" style="18" customWidth="1"/>
    <col min="8450" max="8450" width="15" style="18" customWidth="1"/>
    <col min="8451" max="8451" width="17.28515625" style="18" customWidth="1"/>
    <col min="8452" max="8452" width="14" style="18" customWidth="1"/>
    <col min="8453" max="8453" width="12.7109375" style="18" customWidth="1"/>
    <col min="8454" max="8454" width="20" style="18" customWidth="1"/>
    <col min="8455" max="8455" width="17.28515625" style="18" customWidth="1"/>
    <col min="8456" max="8456" width="15.42578125" style="18" customWidth="1"/>
    <col min="8457" max="8457" width="18.5703125" style="18" customWidth="1"/>
    <col min="8458" max="8458" width="21" style="18" customWidth="1"/>
    <col min="8459" max="8704" width="11.42578125" style="18"/>
    <col min="8705" max="8705" width="7" style="18" customWidth="1"/>
    <col min="8706" max="8706" width="15" style="18" customWidth="1"/>
    <col min="8707" max="8707" width="17.28515625" style="18" customWidth="1"/>
    <col min="8708" max="8708" width="14" style="18" customWidth="1"/>
    <col min="8709" max="8709" width="12.7109375" style="18" customWidth="1"/>
    <col min="8710" max="8710" width="20" style="18" customWidth="1"/>
    <col min="8711" max="8711" width="17.28515625" style="18" customWidth="1"/>
    <col min="8712" max="8712" width="15.42578125" style="18" customWidth="1"/>
    <col min="8713" max="8713" width="18.5703125" style="18" customWidth="1"/>
    <col min="8714" max="8714" width="21" style="18" customWidth="1"/>
    <col min="8715" max="8960" width="11.42578125" style="18"/>
    <col min="8961" max="8961" width="7" style="18" customWidth="1"/>
    <col min="8962" max="8962" width="15" style="18" customWidth="1"/>
    <col min="8963" max="8963" width="17.28515625" style="18" customWidth="1"/>
    <col min="8964" max="8964" width="14" style="18" customWidth="1"/>
    <col min="8965" max="8965" width="12.7109375" style="18" customWidth="1"/>
    <col min="8966" max="8966" width="20" style="18" customWidth="1"/>
    <col min="8967" max="8967" width="17.28515625" style="18" customWidth="1"/>
    <col min="8968" max="8968" width="15.42578125" style="18" customWidth="1"/>
    <col min="8969" max="8969" width="18.5703125" style="18" customWidth="1"/>
    <col min="8970" max="8970" width="21" style="18" customWidth="1"/>
    <col min="8971" max="9216" width="11.42578125" style="18"/>
    <col min="9217" max="9217" width="7" style="18" customWidth="1"/>
    <col min="9218" max="9218" width="15" style="18" customWidth="1"/>
    <col min="9219" max="9219" width="17.28515625" style="18" customWidth="1"/>
    <col min="9220" max="9220" width="14" style="18" customWidth="1"/>
    <col min="9221" max="9221" width="12.7109375" style="18" customWidth="1"/>
    <col min="9222" max="9222" width="20" style="18" customWidth="1"/>
    <col min="9223" max="9223" width="17.28515625" style="18" customWidth="1"/>
    <col min="9224" max="9224" width="15.42578125" style="18" customWidth="1"/>
    <col min="9225" max="9225" width="18.5703125" style="18" customWidth="1"/>
    <col min="9226" max="9226" width="21" style="18" customWidth="1"/>
    <col min="9227" max="9472" width="11.42578125" style="18"/>
    <col min="9473" max="9473" width="7" style="18" customWidth="1"/>
    <col min="9474" max="9474" width="15" style="18" customWidth="1"/>
    <col min="9475" max="9475" width="17.28515625" style="18" customWidth="1"/>
    <col min="9476" max="9476" width="14" style="18" customWidth="1"/>
    <col min="9477" max="9477" width="12.7109375" style="18" customWidth="1"/>
    <col min="9478" max="9478" width="20" style="18" customWidth="1"/>
    <col min="9479" max="9479" width="17.28515625" style="18" customWidth="1"/>
    <col min="9480" max="9480" width="15.42578125" style="18" customWidth="1"/>
    <col min="9481" max="9481" width="18.5703125" style="18" customWidth="1"/>
    <col min="9482" max="9482" width="21" style="18" customWidth="1"/>
    <col min="9483" max="9728" width="11.42578125" style="18"/>
    <col min="9729" max="9729" width="7" style="18" customWidth="1"/>
    <col min="9730" max="9730" width="15" style="18" customWidth="1"/>
    <col min="9731" max="9731" width="17.28515625" style="18" customWidth="1"/>
    <col min="9732" max="9732" width="14" style="18" customWidth="1"/>
    <col min="9733" max="9733" width="12.7109375" style="18" customWidth="1"/>
    <col min="9734" max="9734" width="20" style="18" customWidth="1"/>
    <col min="9735" max="9735" width="17.28515625" style="18" customWidth="1"/>
    <col min="9736" max="9736" width="15.42578125" style="18" customWidth="1"/>
    <col min="9737" max="9737" width="18.5703125" style="18" customWidth="1"/>
    <col min="9738" max="9738" width="21" style="18" customWidth="1"/>
    <col min="9739" max="9984" width="11.42578125" style="18"/>
    <col min="9985" max="9985" width="7" style="18" customWidth="1"/>
    <col min="9986" max="9986" width="15" style="18" customWidth="1"/>
    <col min="9987" max="9987" width="17.28515625" style="18" customWidth="1"/>
    <col min="9988" max="9988" width="14" style="18" customWidth="1"/>
    <col min="9989" max="9989" width="12.7109375" style="18" customWidth="1"/>
    <col min="9990" max="9990" width="20" style="18" customWidth="1"/>
    <col min="9991" max="9991" width="17.28515625" style="18" customWidth="1"/>
    <col min="9992" max="9992" width="15.42578125" style="18" customWidth="1"/>
    <col min="9993" max="9993" width="18.5703125" style="18" customWidth="1"/>
    <col min="9994" max="9994" width="21" style="18" customWidth="1"/>
    <col min="9995" max="10240" width="11.42578125" style="18"/>
    <col min="10241" max="10241" width="7" style="18" customWidth="1"/>
    <col min="10242" max="10242" width="15" style="18" customWidth="1"/>
    <col min="10243" max="10243" width="17.28515625" style="18" customWidth="1"/>
    <col min="10244" max="10244" width="14" style="18" customWidth="1"/>
    <col min="10245" max="10245" width="12.7109375" style="18" customWidth="1"/>
    <col min="10246" max="10246" width="20" style="18" customWidth="1"/>
    <col min="10247" max="10247" width="17.28515625" style="18" customWidth="1"/>
    <col min="10248" max="10248" width="15.42578125" style="18" customWidth="1"/>
    <col min="10249" max="10249" width="18.5703125" style="18" customWidth="1"/>
    <col min="10250" max="10250" width="21" style="18" customWidth="1"/>
    <col min="10251" max="10496" width="11.42578125" style="18"/>
    <col min="10497" max="10497" width="7" style="18" customWidth="1"/>
    <col min="10498" max="10498" width="15" style="18" customWidth="1"/>
    <col min="10499" max="10499" width="17.28515625" style="18" customWidth="1"/>
    <col min="10500" max="10500" width="14" style="18" customWidth="1"/>
    <col min="10501" max="10501" width="12.7109375" style="18" customWidth="1"/>
    <col min="10502" max="10502" width="20" style="18" customWidth="1"/>
    <col min="10503" max="10503" width="17.28515625" style="18" customWidth="1"/>
    <col min="10504" max="10504" width="15.42578125" style="18" customWidth="1"/>
    <col min="10505" max="10505" width="18.5703125" style="18" customWidth="1"/>
    <col min="10506" max="10506" width="21" style="18" customWidth="1"/>
    <col min="10507" max="10752" width="11.42578125" style="18"/>
    <col min="10753" max="10753" width="7" style="18" customWidth="1"/>
    <col min="10754" max="10754" width="15" style="18" customWidth="1"/>
    <col min="10755" max="10755" width="17.28515625" style="18" customWidth="1"/>
    <col min="10756" max="10756" width="14" style="18" customWidth="1"/>
    <col min="10757" max="10757" width="12.7109375" style="18" customWidth="1"/>
    <col min="10758" max="10758" width="20" style="18" customWidth="1"/>
    <col min="10759" max="10759" width="17.28515625" style="18" customWidth="1"/>
    <col min="10760" max="10760" width="15.42578125" style="18" customWidth="1"/>
    <col min="10761" max="10761" width="18.5703125" style="18" customWidth="1"/>
    <col min="10762" max="10762" width="21" style="18" customWidth="1"/>
    <col min="10763" max="11008" width="11.42578125" style="18"/>
    <col min="11009" max="11009" width="7" style="18" customWidth="1"/>
    <col min="11010" max="11010" width="15" style="18" customWidth="1"/>
    <col min="11011" max="11011" width="17.28515625" style="18" customWidth="1"/>
    <col min="11012" max="11012" width="14" style="18" customWidth="1"/>
    <col min="11013" max="11013" width="12.7109375" style="18" customWidth="1"/>
    <col min="11014" max="11014" width="20" style="18" customWidth="1"/>
    <col min="11015" max="11015" width="17.28515625" style="18" customWidth="1"/>
    <col min="11016" max="11016" width="15.42578125" style="18" customWidth="1"/>
    <col min="11017" max="11017" width="18.5703125" style="18" customWidth="1"/>
    <col min="11018" max="11018" width="21" style="18" customWidth="1"/>
    <col min="11019" max="11264" width="11.42578125" style="18"/>
    <col min="11265" max="11265" width="7" style="18" customWidth="1"/>
    <col min="11266" max="11266" width="15" style="18" customWidth="1"/>
    <col min="11267" max="11267" width="17.28515625" style="18" customWidth="1"/>
    <col min="11268" max="11268" width="14" style="18" customWidth="1"/>
    <col min="11269" max="11269" width="12.7109375" style="18" customWidth="1"/>
    <col min="11270" max="11270" width="20" style="18" customWidth="1"/>
    <col min="11271" max="11271" width="17.28515625" style="18" customWidth="1"/>
    <col min="11272" max="11272" width="15.42578125" style="18" customWidth="1"/>
    <col min="11273" max="11273" width="18.5703125" style="18" customWidth="1"/>
    <col min="11274" max="11274" width="21" style="18" customWidth="1"/>
    <col min="11275" max="11520" width="11.42578125" style="18"/>
    <col min="11521" max="11521" width="7" style="18" customWidth="1"/>
    <col min="11522" max="11522" width="15" style="18" customWidth="1"/>
    <col min="11523" max="11523" width="17.28515625" style="18" customWidth="1"/>
    <col min="11524" max="11524" width="14" style="18" customWidth="1"/>
    <col min="11525" max="11525" width="12.7109375" style="18" customWidth="1"/>
    <col min="11526" max="11526" width="20" style="18" customWidth="1"/>
    <col min="11527" max="11527" width="17.28515625" style="18" customWidth="1"/>
    <col min="11528" max="11528" width="15.42578125" style="18" customWidth="1"/>
    <col min="11529" max="11529" width="18.5703125" style="18" customWidth="1"/>
    <col min="11530" max="11530" width="21" style="18" customWidth="1"/>
    <col min="11531" max="11776" width="11.42578125" style="18"/>
    <col min="11777" max="11777" width="7" style="18" customWidth="1"/>
    <col min="11778" max="11778" width="15" style="18" customWidth="1"/>
    <col min="11779" max="11779" width="17.28515625" style="18" customWidth="1"/>
    <col min="11780" max="11780" width="14" style="18" customWidth="1"/>
    <col min="11781" max="11781" width="12.7109375" style="18" customWidth="1"/>
    <col min="11782" max="11782" width="20" style="18" customWidth="1"/>
    <col min="11783" max="11783" width="17.28515625" style="18" customWidth="1"/>
    <col min="11784" max="11784" width="15.42578125" style="18" customWidth="1"/>
    <col min="11785" max="11785" width="18.5703125" style="18" customWidth="1"/>
    <col min="11786" max="11786" width="21" style="18" customWidth="1"/>
    <col min="11787" max="12032" width="11.42578125" style="18"/>
    <col min="12033" max="12033" width="7" style="18" customWidth="1"/>
    <col min="12034" max="12034" width="15" style="18" customWidth="1"/>
    <col min="12035" max="12035" width="17.28515625" style="18" customWidth="1"/>
    <col min="12036" max="12036" width="14" style="18" customWidth="1"/>
    <col min="12037" max="12037" width="12.7109375" style="18" customWidth="1"/>
    <col min="12038" max="12038" width="20" style="18" customWidth="1"/>
    <col min="12039" max="12039" width="17.28515625" style="18" customWidth="1"/>
    <col min="12040" max="12040" width="15.42578125" style="18" customWidth="1"/>
    <col min="12041" max="12041" width="18.5703125" style="18" customWidth="1"/>
    <col min="12042" max="12042" width="21" style="18" customWidth="1"/>
    <col min="12043" max="12288" width="11.42578125" style="18"/>
    <col min="12289" max="12289" width="7" style="18" customWidth="1"/>
    <col min="12290" max="12290" width="15" style="18" customWidth="1"/>
    <col min="12291" max="12291" width="17.28515625" style="18" customWidth="1"/>
    <col min="12292" max="12292" width="14" style="18" customWidth="1"/>
    <col min="12293" max="12293" width="12.7109375" style="18" customWidth="1"/>
    <col min="12294" max="12294" width="20" style="18" customWidth="1"/>
    <col min="12295" max="12295" width="17.28515625" style="18" customWidth="1"/>
    <col min="12296" max="12296" width="15.42578125" style="18" customWidth="1"/>
    <col min="12297" max="12297" width="18.5703125" style="18" customWidth="1"/>
    <col min="12298" max="12298" width="21" style="18" customWidth="1"/>
    <col min="12299" max="12544" width="11.42578125" style="18"/>
    <col min="12545" max="12545" width="7" style="18" customWidth="1"/>
    <col min="12546" max="12546" width="15" style="18" customWidth="1"/>
    <col min="12547" max="12547" width="17.28515625" style="18" customWidth="1"/>
    <col min="12548" max="12548" width="14" style="18" customWidth="1"/>
    <col min="12549" max="12549" width="12.7109375" style="18" customWidth="1"/>
    <col min="12550" max="12550" width="20" style="18" customWidth="1"/>
    <col min="12551" max="12551" width="17.28515625" style="18" customWidth="1"/>
    <col min="12552" max="12552" width="15.42578125" style="18" customWidth="1"/>
    <col min="12553" max="12553" width="18.5703125" style="18" customWidth="1"/>
    <col min="12554" max="12554" width="21" style="18" customWidth="1"/>
    <col min="12555" max="12800" width="11.42578125" style="18"/>
    <col min="12801" max="12801" width="7" style="18" customWidth="1"/>
    <col min="12802" max="12802" width="15" style="18" customWidth="1"/>
    <col min="12803" max="12803" width="17.28515625" style="18" customWidth="1"/>
    <col min="12804" max="12804" width="14" style="18" customWidth="1"/>
    <col min="12805" max="12805" width="12.7109375" style="18" customWidth="1"/>
    <col min="12806" max="12806" width="20" style="18" customWidth="1"/>
    <col min="12807" max="12807" width="17.28515625" style="18" customWidth="1"/>
    <col min="12808" max="12808" width="15.42578125" style="18" customWidth="1"/>
    <col min="12809" max="12809" width="18.5703125" style="18" customWidth="1"/>
    <col min="12810" max="12810" width="21" style="18" customWidth="1"/>
    <col min="12811" max="13056" width="11.42578125" style="18"/>
    <col min="13057" max="13057" width="7" style="18" customWidth="1"/>
    <col min="13058" max="13058" width="15" style="18" customWidth="1"/>
    <col min="13059" max="13059" width="17.28515625" style="18" customWidth="1"/>
    <col min="13060" max="13060" width="14" style="18" customWidth="1"/>
    <col min="13061" max="13061" width="12.7109375" style="18" customWidth="1"/>
    <col min="13062" max="13062" width="20" style="18" customWidth="1"/>
    <col min="13063" max="13063" width="17.28515625" style="18" customWidth="1"/>
    <col min="13064" max="13064" width="15.42578125" style="18" customWidth="1"/>
    <col min="13065" max="13065" width="18.5703125" style="18" customWidth="1"/>
    <col min="13066" max="13066" width="21" style="18" customWidth="1"/>
    <col min="13067" max="13312" width="11.42578125" style="18"/>
    <col min="13313" max="13313" width="7" style="18" customWidth="1"/>
    <col min="13314" max="13314" width="15" style="18" customWidth="1"/>
    <col min="13315" max="13315" width="17.28515625" style="18" customWidth="1"/>
    <col min="13316" max="13316" width="14" style="18" customWidth="1"/>
    <col min="13317" max="13317" width="12.7109375" style="18" customWidth="1"/>
    <col min="13318" max="13318" width="20" style="18" customWidth="1"/>
    <col min="13319" max="13319" width="17.28515625" style="18" customWidth="1"/>
    <col min="13320" max="13320" width="15.42578125" style="18" customWidth="1"/>
    <col min="13321" max="13321" width="18.5703125" style="18" customWidth="1"/>
    <col min="13322" max="13322" width="21" style="18" customWidth="1"/>
    <col min="13323" max="13568" width="11.42578125" style="18"/>
    <col min="13569" max="13569" width="7" style="18" customWidth="1"/>
    <col min="13570" max="13570" width="15" style="18" customWidth="1"/>
    <col min="13571" max="13571" width="17.28515625" style="18" customWidth="1"/>
    <col min="13572" max="13572" width="14" style="18" customWidth="1"/>
    <col min="13573" max="13573" width="12.7109375" style="18" customWidth="1"/>
    <col min="13574" max="13574" width="20" style="18" customWidth="1"/>
    <col min="13575" max="13575" width="17.28515625" style="18" customWidth="1"/>
    <col min="13576" max="13576" width="15.42578125" style="18" customWidth="1"/>
    <col min="13577" max="13577" width="18.5703125" style="18" customWidth="1"/>
    <col min="13578" max="13578" width="21" style="18" customWidth="1"/>
    <col min="13579" max="13824" width="11.42578125" style="18"/>
    <col min="13825" max="13825" width="7" style="18" customWidth="1"/>
    <col min="13826" max="13826" width="15" style="18" customWidth="1"/>
    <col min="13827" max="13827" width="17.28515625" style="18" customWidth="1"/>
    <col min="13828" max="13828" width="14" style="18" customWidth="1"/>
    <col min="13829" max="13829" width="12.7109375" style="18" customWidth="1"/>
    <col min="13830" max="13830" width="20" style="18" customWidth="1"/>
    <col min="13831" max="13831" width="17.28515625" style="18" customWidth="1"/>
    <col min="13832" max="13832" width="15.42578125" style="18" customWidth="1"/>
    <col min="13833" max="13833" width="18.5703125" style="18" customWidth="1"/>
    <col min="13834" max="13834" width="21" style="18" customWidth="1"/>
    <col min="13835" max="14080" width="11.42578125" style="18"/>
    <col min="14081" max="14081" width="7" style="18" customWidth="1"/>
    <col min="14082" max="14082" width="15" style="18" customWidth="1"/>
    <col min="14083" max="14083" width="17.28515625" style="18" customWidth="1"/>
    <col min="14084" max="14084" width="14" style="18" customWidth="1"/>
    <col min="14085" max="14085" width="12.7109375" style="18" customWidth="1"/>
    <col min="14086" max="14086" width="20" style="18" customWidth="1"/>
    <col min="14087" max="14087" width="17.28515625" style="18" customWidth="1"/>
    <col min="14088" max="14088" width="15.42578125" style="18" customWidth="1"/>
    <col min="14089" max="14089" width="18.5703125" style="18" customWidth="1"/>
    <col min="14090" max="14090" width="21" style="18" customWidth="1"/>
    <col min="14091" max="14336" width="11.42578125" style="18"/>
    <col min="14337" max="14337" width="7" style="18" customWidth="1"/>
    <col min="14338" max="14338" width="15" style="18" customWidth="1"/>
    <col min="14339" max="14339" width="17.28515625" style="18" customWidth="1"/>
    <col min="14340" max="14340" width="14" style="18" customWidth="1"/>
    <col min="14341" max="14341" width="12.7109375" style="18" customWidth="1"/>
    <col min="14342" max="14342" width="20" style="18" customWidth="1"/>
    <col min="14343" max="14343" width="17.28515625" style="18" customWidth="1"/>
    <col min="14344" max="14344" width="15.42578125" style="18" customWidth="1"/>
    <col min="14345" max="14345" width="18.5703125" style="18" customWidth="1"/>
    <col min="14346" max="14346" width="21" style="18" customWidth="1"/>
    <col min="14347" max="14592" width="11.42578125" style="18"/>
    <col min="14593" max="14593" width="7" style="18" customWidth="1"/>
    <col min="14594" max="14594" width="15" style="18" customWidth="1"/>
    <col min="14595" max="14595" width="17.28515625" style="18" customWidth="1"/>
    <col min="14596" max="14596" width="14" style="18" customWidth="1"/>
    <col min="14597" max="14597" width="12.7109375" style="18" customWidth="1"/>
    <col min="14598" max="14598" width="20" style="18" customWidth="1"/>
    <col min="14599" max="14599" width="17.28515625" style="18" customWidth="1"/>
    <col min="14600" max="14600" width="15.42578125" style="18" customWidth="1"/>
    <col min="14601" max="14601" width="18.5703125" style="18" customWidth="1"/>
    <col min="14602" max="14602" width="21" style="18" customWidth="1"/>
    <col min="14603" max="14848" width="11.42578125" style="18"/>
    <col min="14849" max="14849" width="7" style="18" customWidth="1"/>
    <col min="14850" max="14850" width="15" style="18" customWidth="1"/>
    <col min="14851" max="14851" width="17.28515625" style="18" customWidth="1"/>
    <col min="14852" max="14852" width="14" style="18" customWidth="1"/>
    <col min="14853" max="14853" width="12.7109375" style="18" customWidth="1"/>
    <col min="14854" max="14854" width="20" style="18" customWidth="1"/>
    <col min="14855" max="14855" width="17.28515625" style="18" customWidth="1"/>
    <col min="14856" max="14856" width="15.42578125" style="18" customWidth="1"/>
    <col min="14857" max="14857" width="18.5703125" style="18" customWidth="1"/>
    <col min="14858" max="14858" width="21" style="18" customWidth="1"/>
    <col min="14859" max="15104" width="11.42578125" style="18"/>
    <col min="15105" max="15105" width="7" style="18" customWidth="1"/>
    <col min="15106" max="15106" width="15" style="18" customWidth="1"/>
    <col min="15107" max="15107" width="17.28515625" style="18" customWidth="1"/>
    <col min="15108" max="15108" width="14" style="18" customWidth="1"/>
    <col min="15109" max="15109" width="12.7109375" style="18" customWidth="1"/>
    <col min="15110" max="15110" width="20" style="18" customWidth="1"/>
    <col min="15111" max="15111" width="17.28515625" style="18" customWidth="1"/>
    <col min="15112" max="15112" width="15.42578125" style="18" customWidth="1"/>
    <col min="15113" max="15113" width="18.5703125" style="18" customWidth="1"/>
    <col min="15114" max="15114" width="21" style="18" customWidth="1"/>
    <col min="15115" max="15360" width="11.42578125" style="18"/>
    <col min="15361" max="15361" width="7" style="18" customWidth="1"/>
    <col min="15362" max="15362" width="15" style="18" customWidth="1"/>
    <col min="15363" max="15363" width="17.28515625" style="18" customWidth="1"/>
    <col min="15364" max="15364" width="14" style="18" customWidth="1"/>
    <col min="15365" max="15365" width="12.7109375" style="18" customWidth="1"/>
    <col min="15366" max="15366" width="20" style="18" customWidth="1"/>
    <col min="15367" max="15367" width="17.28515625" style="18" customWidth="1"/>
    <col min="15368" max="15368" width="15.42578125" style="18" customWidth="1"/>
    <col min="15369" max="15369" width="18.5703125" style="18" customWidth="1"/>
    <col min="15370" max="15370" width="21" style="18" customWidth="1"/>
    <col min="15371" max="15616" width="11.42578125" style="18"/>
    <col min="15617" max="15617" width="7" style="18" customWidth="1"/>
    <col min="15618" max="15618" width="15" style="18" customWidth="1"/>
    <col min="15619" max="15619" width="17.28515625" style="18" customWidth="1"/>
    <col min="15620" max="15620" width="14" style="18" customWidth="1"/>
    <col min="15621" max="15621" width="12.7109375" style="18" customWidth="1"/>
    <col min="15622" max="15622" width="20" style="18" customWidth="1"/>
    <col min="15623" max="15623" width="17.28515625" style="18" customWidth="1"/>
    <col min="15624" max="15624" width="15.42578125" style="18" customWidth="1"/>
    <col min="15625" max="15625" width="18.5703125" style="18" customWidth="1"/>
    <col min="15626" max="15626" width="21" style="18" customWidth="1"/>
    <col min="15627" max="15872" width="11.42578125" style="18"/>
    <col min="15873" max="15873" width="7" style="18" customWidth="1"/>
    <col min="15874" max="15874" width="15" style="18" customWidth="1"/>
    <col min="15875" max="15875" width="17.28515625" style="18" customWidth="1"/>
    <col min="15876" max="15876" width="14" style="18" customWidth="1"/>
    <col min="15877" max="15877" width="12.7109375" style="18" customWidth="1"/>
    <col min="15878" max="15878" width="20" style="18" customWidth="1"/>
    <col min="15879" max="15879" width="17.28515625" style="18" customWidth="1"/>
    <col min="15880" max="15880" width="15.42578125" style="18" customWidth="1"/>
    <col min="15881" max="15881" width="18.5703125" style="18" customWidth="1"/>
    <col min="15882" max="15882" width="21" style="18" customWidth="1"/>
    <col min="15883" max="16128" width="11.42578125" style="18"/>
    <col min="16129" max="16129" width="7" style="18" customWidth="1"/>
    <col min="16130" max="16130" width="15" style="18" customWidth="1"/>
    <col min="16131" max="16131" width="17.28515625" style="18" customWidth="1"/>
    <col min="16132" max="16132" width="14" style="18" customWidth="1"/>
    <col min="16133" max="16133" width="12.7109375" style="18" customWidth="1"/>
    <col min="16134" max="16134" width="20" style="18" customWidth="1"/>
    <col min="16135" max="16135" width="17.28515625" style="18" customWidth="1"/>
    <col min="16136" max="16136" width="15.42578125" style="18" customWidth="1"/>
    <col min="16137" max="16137" width="18.5703125" style="18" customWidth="1"/>
    <col min="16138" max="16138" width="21" style="18" customWidth="1"/>
    <col min="16139" max="16384" width="11.42578125" style="18"/>
  </cols>
  <sheetData>
    <row r="2" spans="2:10" ht="27" customHeight="1" x14ac:dyDescent="0.2">
      <c r="B2" s="130"/>
      <c r="C2" s="130"/>
      <c r="D2" s="130"/>
      <c r="E2" s="131" t="s">
        <v>73</v>
      </c>
      <c r="F2" s="132"/>
      <c r="G2" s="132"/>
      <c r="H2" s="132"/>
      <c r="I2" s="132"/>
    </row>
    <row r="3" spans="2:10" x14ac:dyDescent="0.2">
      <c r="B3" s="130"/>
      <c r="C3" s="130"/>
      <c r="D3" s="130"/>
      <c r="E3" s="133" t="s">
        <v>84</v>
      </c>
      <c r="F3" s="134"/>
      <c r="G3" s="135"/>
      <c r="H3" s="136" t="s">
        <v>86</v>
      </c>
      <c r="I3" s="136"/>
    </row>
    <row r="4" spans="2:10" x14ac:dyDescent="0.2">
      <c r="B4" s="130"/>
      <c r="C4" s="130"/>
      <c r="D4" s="130"/>
      <c r="E4" s="133" t="s">
        <v>85</v>
      </c>
      <c r="F4" s="134"/>
      <c r="G4" s="135"/>
      <c r="H4" s="137" t="s">
        <v>75</v>
      </c>
      <c r="I4" s="137"/>
    </row>
    <row r="7" spans="2:10" x14ac:dyDescent="0.2">
      <c r="B7" s="138" t="s">
        <v>76</v>
      </c>
      <c r="C7" s="138"/>
      <c r="D7" s="138"/>
      <c r="E7" s="138"/>
      <c r="F7" s="138"/>
      <c r="G7" s="138"/>
      <c r="H7" s="138"/>
      <c r="I7" s="138"/>
      <c r="J7" s="19"/>
    </row>
    <row r="8" spans="2:10" ht="21.75" customHeight="1" x14ac:dyDescent="0.2">
      <c r="B8" s="20" t="s">
        <v>77</v>
      </c>
      <c r="C8" s="20" t="s">
        <v>78</v>
      </c>
      <c r="D8" s="132" t="s">
        <v>79</v>
      </c>
      <c r="E8" s="132"/>
      <c r="F8" s="132"/>
      <c r="G8" s="132"/>
      <c r="H8" s="132"/>
      <c r="I8" s="132"/>
      <c r="J8" s="19"/>
    </row>
    <row r="9" spans="2:10" ht="24" customHeight="1" x14ac:dyDescent="0.2">
      <c r="B9" s="21">
        <v>1</v>
      </c>
      <c r="C9" s="22">
        <v>43110</v>
      </c>
      <c r="D9" s="139" t="s">
        <v>80</v>
      </c>
      <c r="E9" s="139"/>
      <c r="F9" s="139"/>
      <c r="G9" s="139"/>
      <c r="H9" s="139"/>
      <c r="I9" s="139"/>
      <c r="J9" s="19"/>
    </row>
    <row r="10" spans="2:10" ht="41.25" customHeight="1" x14ac:dyDescent="0.2">
      <c r="B10" s="21">
        <v>2</v>
      </c>
      <c r="C10" s="22" t="s">
        <v>87</v>
      </c>
      <c r="D10" s="141" t="s">
        <v>101</v>
      </c>
      <c r="E10" s="141"/>
      <c r="F10" s="141"/>
      <c r="G10" s="141"/>
      <c r="H10" s="141"/>
      <c r="I10" s="141"/>
      <c r="J10" s="19"/>
    </row>
    <row r="11" spans="2:10" x14ac:dyDescent="0.2">
      <c r="B11" s="23"/>
      <c r="C11" s="23"/>
      <c r="D11" s="23"/>
      <c r="E11" s="23"/>
      <c r="F11" s="23"/>
      <c r="G11" s="23"/>
      <c r="H11" s="23"/>
      <c r="I11" s="23"/>
      <c r="J11" s="23"/>
    </row>
    <row r="12" spans="2:10" x14ac:dyDescent="0.2">
      <c r="B12" s="140" t="s">
        <v>81</v>
      </c>
      <c r="C12" s="140"/>
      <c r="D12" s="140"/>
      <c r="E12" s="140"/>
      <c r="F12" s="142" t="s">
        <v>82</v>
      </c>
      <c r="G12" s="143"/>
      <c r="H12" s="140" t="s">
        <v>83</v>
      </c>
      <c r="I12" s="140"/>
    </row>
    <row r="13" spans="2:10" ht="76.5" customHeight="1" x14ac:dyDescent="0.2">
      <c r="B13" s="144"/>
      <c r="C13" s="144"/>
      <c r="D13" s="144"/>
      <c r="E13" s="144"/>
      <c r="F13" s="157"/>
      <c r="G13" s="151"/>
      <c r="H13" s="150"/>
      <c r="I13" s="151"/>
    </row>
    <row r="14" spans="2:10" ht="66.75" customHeight="1" x14ac:dyDescent="0.2">
      <c r="B14" s="156" t="s">
        <v>100</v>
      </c>
      <c r="C14" s="156"/>
      <c r="D14" s="156" t="s">
        <v>96</v>
      </c>
      <c r="E14" s="156"/>
      <c r="F14" s="158"/>
      <c r="G14" s="153"/>
      <c r="H14" s="152"/>
      <c r="I14" s="153"/>
    </row>
    <row r="15" spans="2:10" ht="67.5" customHeight="1" x14ac:dyDescent="0.2">
      <c r="B15" s="144"/>
      <c r="C15" s="144"/>
      <c r="D15" s="145"/>
      <c r="E15" s="145"/>
      <c r="F15" s="159"/>
      <c r="G15" s="155"/>
      <c r="H15" s="154"/>
      <c r="I15" s="155"/>
    </row>
    <row r="16" spans="2:10" ht="46.5" customHeight="1" x14ac:dyDescent="0.2">
      <c r="B16" s="146" t="s">
        <v>97</v>
      </c>
      <c r="C16" s="146"/>
      <c r="D16" s="146" t="s">
        <v>98</v>
      </c>
      <c r="E16" s="146"/>
      <c r="F16" s="148" t="s">
        <v>96</v>
      </c>
      <c r="G16" s="149"/>
      <c r="H16" s="146" t="s">
        <v>99</v>
      </c>
      <c r="I16" s="147"/>
    </row>
  </sheetData>
  <mergeCells count="25">
    <mergeCell ref="B13:C13"/>
    <mergeCell ref="B15:C15"/>
    <mergeCell ref="D15:E15"/>
    <mergeCell ref="H16:I16"/>
    <mergeCell ref="B16:C16"/>
    <mergeCell ref="F16:G16"/>
    <mergeCell ref="D16:E16"/>
    <mergeCell ref="H13:I15"/>
    <mergeCell ref="D13:E13"/>
    <mergeCell ref="B14:C14"/>
    <mergeCell ref="D14:E14"/>
    <mergeCell ref="F13:G15"/>
    <mergeCell ref="B7:I7"/>
    <mergeCell ref="D8:I8"/>
    <mergeCell ref="D9:I9"/>
    <mergeCell ref="H12:I12"/>
    <mergeCell ref="D10:I10"/>
    <mergeCell ref="F12:G12"/>
    <mergeCell ref="B12:E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Plan accion ERU</vt:lpstr>
      <vt:lpstr>Ponderables</vt:lpstr>
      <vt:lpstr>Instructivo</vt:lpstr>
      <vt:lpstr>VALORES</vt:lpstr>
      <vt:lpstr>Control</vt:lpstr>
      <vt:lpstr>Ponderables!Área_de_impresión</vt:lpstr>
      <vt:lpstr>Meta</vt:lpstr>
      <vt:lpstr>Meta1</vt:lpstr>
      <vt:lpstr>Meta2</vt:lpstr>
      <vt:lpstr>Objetivo</vt:lpstr>
      <vt:lpstr>Proceso</vt:lpstr>
      <vt:lpstr>Proy</vt:lpstr>
      <vt:lpstr>Proyecto</vt:lpstr>
      <vt:lpstr>Responsable</vt:lpstr>
      <vt:lpstr>Unidad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Jorge Rosso Suescun</dc:creator>
  <cp:lastModifiedBy>LENOVO</cp:lastModifiedBy>
  <cp:lastPrinted>2019-05-17T16:44:06Z</cp:lastPrinted>
  <dcterms:created xsi:type="dcterms:W3CDTF">2019-01-10T02:24:30Z</dcterms:created>
  <dcterms:modified xsi:type="dcterms:W3CDTF">2021-01-27T22:44:01Z</dcterms:modified>
</cp:coreProperties>
</file>