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UPUESTO 2022\EJECUCIONES MENSUALES\EJECUCIONES JULIO 2022\"/>
    </mc:Choice>
  </mc:AlternateContent>
  <xr:revisionPtr revIDLastSave="0" documentId="8_{E8ACFFE9-8623-4094-98C6-01CE7BC9D264}" xr6:coauthVersionLast="47" xr6:coauthVersionMax="47" xr10:uidLastSave="{00000000-0000-0000-0000-000000000000}"/>
  <bookViews>
    <workbookView xWindow="-120" yWindow="-120" windowWidth="20730" windowHeight="11160" xr2:uid="{D9AB121E-F085-4220-B949-5D23FEC4D02B}"/>
  </bookViews>
  <sheets>
    <sheet name="EJECUCION  INGRESOS 2022 Jul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H21" i="1" s="1"/>
  <c r="E22" i="1"/>
  <c r="F22" i="1" s="1"/>
  <c r="J22" i="1" s="1"/>
  <c r="G21" i="1"/>
  <c r="E21" i="1"/>
  <c r="D21" i="1"/>
  <c r="C21" i="1"/>
  <c r="F21" i="1" s="1"/>
  <c r="J21" i="1" s="1"/>
  <c r="G20" i="1"/>
  <c r="E20" i="1"/>
  <c r="D20" i="1"/>
  <c r="C20" i="1"/>
  <c r="F20" i="1" s="1"/>
  <c r="H19" i="1"/>
  <c r="I19" i="1" s="1"/>
  <c r="F19" i="1"/>
  <c r="J19" i="1" s="1"/>
  <c r="E19" i="1"/>
  <c r="H18" i="1"/>
  <c r="G18" i="1"/>
  <c r="D18" i="1"/>
  <c r="E18" i="1" s="1"/>
  <c r="C18" i="1"/>
  <c r="H17" i="1"/>
  <c r="H16" i="1" s="1"/>
  <c r="G17" i="1"/>
  <c r="D17" i="1"/>
  <c r="E17" i="1" s="1"/>
  <c r="C17" i="1"/>
  <c r="G16" i="1"/>
  <c r="D16" i="1"/>
  <c r="E16" i="1" s="1"/>
  <c r="C16" i="1"/>
  <c r="H15" i="1"/>
  <c r="H14" i="1" s="1"/>
  <c r="E15" i="1"/>
  <c r="F15" i="1" s="1"/>
  <c r="G14" i="1"/>
  <c r="G13" i="1" s="1"/>
  <c r="G12" i="1" s="1"/>
  <c r="G11" i="1" s="1"/>
  <c r="G8" i="1" s="1"/>
  <c r="D14" i="1"/>
  <c r="E14" i="1" s="1"/>
  <c r="F14" i="1" s="1"/>
  <c r="J14" i="1" s="1"/>
  <c r="K14" i="1" s="1"/>
  <c r="C14" i="1"/>
  <c r="C13" i="1" s="1"/>
  <c r="D13" i="1"/>
  <c r="E13" i="1" s="1"/>
  <c r="H10" i="1"/>
  <c r="H9" i="1" s="1"/>
  <c r="F10" i="1"/>
  <c r="J10" i="1" s="1"/>
  <c r="K10" i="1" s="1"/>
  <c r="E10" i="1"/>
  <c r="G9" i="1"/>
  <c r="G23" i="1" s="1"/>
  <c r="E9" i="1"/>
  <c r="D9" i="1"/>
  <c r="C9" i="1"/>
  <c r="F17" i="1" l="1"/>
  <c r="J17" i="1" s="1"/>
  <c r="F16" i="1"/>
  <c r="J16" i="1" s="1"/>
  <c r="I18" i="1"/>
  <c r="C12" i="1"/>
  <c r="F13" i="1"/>
  <c r="I15" i="1"/>
  <c r="J15" i="1"/>
  <c r="K15" i="1" s="1"/>
  <c r="J20" i="1"/>
  <c r="I14" i="1"/>
  <c r="H13" i="1"/>
  <c r="F18" i="1"/>
  <c r="J18" i="1" s="1"/>
  <c r="H20" i="1"/>
  <c r="I20" i="1" s="1"/>
  <c r="I21" i="1"/>
  <c r="F9" i="1"/>
  <c r="J9" i="1" s="1"/>
  <c r="K9" i="1" s="1"/>
  <c r="I10" i="1"/>
  <c r="I17" i="1"/>
  <c r="D12" i="1"/>
  <c r="I22" i="1"/>
  <c r="I13" i="1" l="1"/>
  <c r="H12" i="1"/>
  <c r="C11" i="1"/>
  <c r="E12" i="1"/>
  <c r="F12" i="1" s="1"/>
  <c r="J12" i="1" s="1"/>
  <c r="K12" i="1" s="1"/>
  <c r="D11" i="1"/>
  <c r="I16" i="1"/>
  <c r="J13" i="1"/>
  <c r="K13" i="1" s="1"/>
  <c r="I9" i="1"/>
  <c r="C8" i="1" l="1"/>
  <c r="C23" i="1"/>
  <c r="E11" i="1"/>
  <c r="F11" i="1" s="1"/>
  <c r="J11" i="1" s="1"/>
  <c r="K11" i="1" s="1"/>
  <c r="D8" i="1"/>
  <c r="E8" i="1" s="1"/>
  <c r="D23" i="1"/>
  <c r="E23" i="1" s="1"/>
  <c r="H11" i="1"/>
  <c r="I12" i="1"/>
  <c r="F8" i="1" l="1"/>
  <c r="I11" i="1"/>
  <c r="H23" i="1"/>
  <c r="H8" i="1"/>
  <c r="I8" i="1" s="1"/>
  <c r="F23" i="1"/>
  <c r="J23" i="1" s="1"/>
  <c r="K23" i="1" s="1"/>
  <c r="I23" i="1" l="1"/>
  <c r="J8" i="1"/>
  <c r="K8" i="1" s="1"/>
</calcChain>
</file>

<file path=xl/sharedStrings.xml><?xml version="1.0" encoding="utf-8"?>
<sst xmlns="http://schemas.openxmlformats.org/spreadsheetml/2006/main" count="40" uniqueCount="38">
  <si>
    <t>EMPRESA DE RENOVACIÓN Y DESARROLLO URBANO DE BOGOTÁ D.C.</t>
  </si>
  <si>
    <t>INFORME DE EJECUCIÓN DEL PRESUPUESTO DE INGRESOS PERIODO 202207</t>
  </si>
  <si>
    <t>Rubro Presupuestal</t>
  </si>
  <si>
    <t>Ppto. Inicial</t>
  </si>
  <si>
    <t>Modificaciones</t>
  </si>
  <si>
    <t>Ppto. Definitivo</t>
  </si>
  <si>
    <t>Total Recaudos</t>
  </si>
  <si>
    <t>Pct. Eje.</t>
  </si>
  <si>
    <t>Saldo por Recaudar</t>
  </si>
  <si>
    <t>Reconoc. Ingresos</t>
  </si>
  <si>
    <t>Rubro</t>
  </si>
  <si>
    <t>Nombre</t>
  </si>
  <si>
    <t>Mes</t>
  </si>
  <si>
    <t>Acumuladas</t>
  </si>
  <si>
    <t xml:space="preserve">INGRESOS </t>
  </si>
  <si>
    <t>DISPONIBILIDAD INICIAL</t>
  </si>
  <si>
    <t>Bancos</t>
  </si>
  <si>
    <t>INGRESOS CORRIENTES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</si>
  <si>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</si>
  <si>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</si>
  <si>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</si>
  <si>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</si>
  <si>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</si>
  <si>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SUBVENCIONES</t>
  </si>
  <si>
    <t>EMPRESAS PUBLICAS NO FINANCIERAS</t>
  </si>
  <si>
    <t>Transferencia a Empresas de Renovación Urbana</t>
  </si>
  <si>
    <t>RECURSOS DE CAPITAL</t>
  </si>
  <si>
    <t>RENDIMIENTOS FINANCIEROS</t>
  </si>
  <si>
    <t>Depositos</t>
  </si>
  <si>
    <t xml:space="preserve">TOTAL INGRESOS </t>
  </si>
  <si>
    <t>JAVIER SUAREZ PEDRAZA</t>
  </si>
  <si>
    <t>IRENE DUARTE MÉNDEZ</t>
  </si>
  <si>
    <t>MARIA CECILIA GAITAN ROZO</t>
  </si>
  <si>
    <t>JUAN GUILLERMO JIMÉNEZ</t>
  </si>
  <si>
    <t xml:space="preserve">GESTOR SENIOR 3 - PRESUPUESTO </t>
  </si>
  <si>
    <t>TESORERA GENERAL</t>
  </si>
  <si>
    <t>SUBGERENTE DE GESTIÓN CORPORATIVA</t>
  </si>
  <si>
    <t xml:space="preserve">GERENTE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</si>
</sst>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0" fillId="0" borderId="0" xfId="2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0" fillId="0" borderId="0" xfId="2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/>
    <xf numFmtId="10" fontId="2" fillId="0" borderId="6" xfId="0" applyNumberFormat="1" applyFont="1" applyBorder="1"/>
    <xf numFmtId="2" fontId="2" fillId="0" borderId="6" xfId="0" applyNumberFormat="1" applyFont="1" applyBorder="1"/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3" fontId="0" fillId="2" borderId="6" xfId="0" applyNumberFormat="1" applyFill="1" applyBorder="1"/>
    <xf numFmtId="3" fontId="0" fillId="2" borderId="0" xfId="0" applyNumberFormat="1" applyFill="1"/>
    <xf numFmtId="3" fontId="0" fillId="2" borderId="6" xfId="0" applyNumberFormat="1" applyFill="1" applyBorder="1" applyAlignment="1">
      <alignment horizontal="right" vertical="center"/>
    </xf>
    <xf numFmtId="10" fontId="0" fillId="2" borderId="6" xfId="0" applyNumberFormat="1" applyFill="1" applyBorder="1"/>
    <xf numFmtId="0" fontId="0" fillId="2" borderId="0" xfId="0" applyFill="1"/>
    <xf numFmtId="41" fontId="1" fillId="2" borderId="0" xfId="2" applyFont="1" applyFill="1"/>
    <xf numFmtId="10" fontId="0" fillId="0" borderId="6" xfId="0" applyNumberFormat="1" applyBorder="1"/>
    <xf numFmtId="3" fontId="0" fillId="0" borderId="6" xfId="0" applyNumberFormat="1" applyBorder="1"/>
    <xf numFmtId="2" fontId="0" fillId="0" borderId="6" xfId="0" applyNumberFormat="1" applyBorder="1"/>
    <xf numFmtId="1" fontId="0" fillId="2" borderId="6" xfId="0" applyNumberFormat="1" applyFill="1" applyBorder="1" applyAlignment="1">
      <alignment horizontal="right"/>
    </xf>
    <xf numFmtId="0" fontId="0" fillId="2" borderId="6" xfId="0" quotePrefix="1" applyFill="1" applyBorder="1"/>
    <xf numFmtId="2" fontId="0" fillId="2" borderId="6" xfId="0" applyNumberFormat="1" applyFill="1" applyBorder="1"/>
    <xf numFmtId="0" fontId="2" fillId="0" borderId="6" xfId="0" quotePrefix="1" applyFont="1" applyBorder="1"/>
    <xf numFmtId="4" fontId="2" fillId="0" borderId="6" xfId="0" applyNumberFormat="1" applyFont="1" applyBorder="1"/>
    <xf numFmtId="1" fontId="2" fillId="0" borderId="6" xfId="0" applyNumberFormat="1" applyFont="1" applyBorder="1" applyAlignment="1">
      <alignment horizontal="right"/>
    </xf>
    <xf numFmtId="10" fontId="2" fillId="0" borderId="6" xfId="3" applyNumberFormat="1" applyFont="1" applyBorder="1" applyAlignment="1">
      <alignment horizontal="right"/>
    </xf>
    <xf numFmtId="10" fontId="4" fillId="0" borderId="0" xfId="3" applyNumberFormat="1" applyFont="1"/>
    <xf numFmtId="164" fontId="0" fillId="0" borderId="0" xfId="1" applyFont="1"/>
    <xf numFmtId="4" fontId="0" fillId="0" borderId="0" xfId="0" applyNumberFormat="1"/>
    <xf numFmtId="164" fontId="0" fillId="0" borderId="0" xfId="1" applyFont="1" applyFill="1"/>
    <xf numFmtId="9" fontId="0" fillId="0" borderId="0" xfId="3" applyFont="1"/>
    <xf numFmtId="41" fontId="2" fillId="0" borderId="0" xfId="2" applyFont="1"/>
    <xf numFmtId="0" fontId="2" fillId="0" borderId="0" xfId="0" applyFont="1" applyAlignment="1">
      <alignment horizontal="center"/>
    </xf>
    <xf numFmtId="3" fontId="0" fillId="0" borderId="0" xfId="0" applyNumberFormat="1"/>
    <xf numFmtId="4" fontId="5" fillId="0" borderId="0" xfId="0" applyNumberFormat="1" applyFont="1"/>
    <xf numFmtId="164" fontId="1" fillId="0" borderId="0" xfId="1" applyFont="1"/>
    <xf numFmtId="4" fontId="6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CDCC98-BF39-47DB-B2A7-BCD9E24962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202207%20FIRMAS%20EJECUCION%20DEFINI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 INGRESOS 2022 ENERO"/>
      <sheetName val="EJECUCION  INGRESOS 2022 FEB"/>
      <sheetName val="EJECUCION  INGRESOS 2022 MARZO"/>
      <sheetName val="EJECUCION  INGRESOS 2022 ABRIL"/>
      <sheetName val="EJECUCION  INGRESOS 2022 Mayo"/>
      <sheetName val="EJECUCION  INGRESOS 2022 Junio"/>
      <sheetName val="EJECUCION  INGRESOS 2022 Julio"/>
      <sheetName val="Hoja1"/>
    </sheetNames>
    <sheetDataSet>
      <sheetData sheetId="0"/>
      <sheetData sheetId="1"/>
      <sheetData sheetId="2"/>
      <sheetData sheetId="3">
        <row r="8">
          <cell r="E8">
            <v>69485378760</v>
          </cell>
        </row>
        <row r="9">
          <cell r="E9">
            <v>2486435936</v>
          </cell>
        </row>
        <row r="10">
          <cell r="E10">
            <v>2486435936</v>
          </cell>
        </row>
        <row r="11">
          <cell r="E11">
            <v>66998942824</v>
          </cell>
        </row>
        <row r="12">
          <cell r="E12">
            <v>66998942824</v>
          </cell>
        </row>
        <row r="13">
          <cell r="E13">
            <v>65548942824</v>
          </cell>
        </row>
        <row r="14">
          <cell r="E14">
            <v>65548942824</v>
          </cell>
        </row>
        <row r="15">
          <cell r="E15">
            <v>65548942824</v>
          </cell>
        </row>
        <row r="16">
          <cell r="E16">
            <v>1450000000</v>
          </cell>
        </row>
        <row r="17">
          <cell r="E17">
            <v>1450000000</v>
          </cell>
        </row>
        <row r="18">
          <cell r="E18">
            <v>1450000000</v>
          </cell>
        </row>
        <row r="19">
          <cell r="E19">
            <v>1450000000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69485378760</v>
          </cell>
        </row>
      </sheetData>
      <sheetData sheetId="4"/>
      <sheetData sheetId="5">
        <row r="10">
          <cell r="H10">
            <v>22653057936</v>
          </cell>
        </row>
        <row r="15">
          <cell r="H15">
            <v>98077199400</v>
          </cell>
        </row>
        <row r="19">
          <cell r="H19">
            <v>23124452000</v>
          </cell>
        </row>
        <row r="22">
          <cell r="H22">
            <v>659854242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3BB4-38D7-41B0-B08F-D6C024D2E5DF}">
  <dimension ref="A1:O40"/>
  <sheetViews>
    <sheetView tabSelected="1" zoomScale="96" zoomScaleNormal="96" workbookViewId="0">
      <selection activeCell="C12" sqref="C12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3" customWidth="1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5" ht="15.75" x14ac:dyDescent="0.25">
      <c r="A3" s="6"/>
      <c r="B3" s="7"/>
      <c r="C3" s="7"/>
      <c r="D3" s="7"/>
      <c r="E3" s="8"/>
      <c r="F3" s="7"/>
      <c r="G3" s="7"/>
      <c r="H3" s="7"/>
      <c r="I3" s="7"/>
      <c r="J3" s="7"/>
      <c r="K3" s="7"/>
    </row>
    <row r="4" spans="1:15" ht="15.75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5" x14ac:dyDescent="0.25">
      <c r="A6" s="12" t="s">
        <v>2</v>
      </c>
      <c r="B6" s="12"/>
      <c r="C6" s="12" t="s">
        <v>3</v>
      </c>
      <c r="D6" s="13" t="s">
        <v>4</v>
      </c>
      <c r="E6" s="13"/>
      <c r="F6" s="12" t="s">
        <v>5</v>
      </c>
      <c r="G6" s="13" t="s">
        <v>6</v>
      </c>
      <c r="H6" s="13"/>
      <c r="I6" s="12" t="s">
        <v>7</v>
      </c>
      <c r="J6" s="14" t="s">
        <v>8</v>
      </c>
      <c r="K6" s="14" t="s">
        <v>9</v>
      </c>
    </row>
    <row r="7" spans="1:15" ht="42" customHeight="1" x14ac:dyDescent="0.25">
      <c r="A7" s="15" t="s">
        <v>10</v>
      </c>
      <c r="B7" s="15" t="s">
        <v>11</v>
      </c>
      <c r="C7" s="12"/>
      <c r="D7" s="15" t="s">
        <v>12</v>
      </c>
      <c r="E7" s="15" t="s">
        <v>13</v>
      </c>
      <c r="F7" s="12"/>
      <c r="G7" s="15" t="s">
        <v>12</v>
      </c>
      <c r="H7" s="15" t="s">
        <v>13</v>
      </c>
      <c r="I7" s="12"/>
      <c r="J7" s="14"/>
      <c r="K7" s="14"/>
    </row>
    <row r="8" spans="1:15" s="21" customFormat="1" ht="18" customHeight="1" x14ac:dyDescent="0.25">
      <c r="A8" s="16">
        <v>41</v>
      </c>
      <c r="B8" s="17" t="s">
        <v>14</v>
      </c>
      <c r="C8" s="18">
        <f>+C9+C11+C20</f>
        <v>120069906000</v>
      </c>
      <c r="D8" s="18">
        <f>+D9+D11+D20</f>
        <v>0</v>
      </c>
      <c r="E8" s="18">
        <f>+'[1]EJECUCION  INGRESOS 2022 ABRIL'!E8+D8</f>
        <v>69485378760</v>
      </c>
      <c r="F8" s="18">
        <f>+C8+E8</f>
        <v>189555284760</v>
      </c>
      <c r="G8" s="18">
        <f>+G9+G11+G20</f>
        <v>2984220475</v>
      </c>
      <c r="H8" s="18">
        <f>+H9+H11+H21</f>
        <v>147498784053</v>
      </c>
      <c r="I8" s="19">
        <f t="shared" ref="I8:K23" si="0">+H8/F8</f>
        <v>0.77813068751816317</v>
      </c>
      <c r="J8" s="20">
        <f>+F8-H8</f>
        <v>42056500707</v>
      </c>
      <c r="K8" s="19">
        <f t="shared" si="0"/>
        <v>0.28513116889077572</v>
      </c>
      <c r="O8" s="22"/>
    </row>
    <row r="9" spans="1:15" x14ac:dyDescent="0.25">
      <c r="A9" s="23">
        <v>410</v>
      </c>
      <c r="B9" s="24" t="s">
        <v>15</v>
      </c>
      <c r="C9" s="25">
        <f t="shared" ref="C9:D9" si="1">+C10</f>
        <v>20166622000</v>
      </c>
      <c r="D9" s="25">
        <f t="shared" si="1"/>
        <v>0</v>
      </c>
      <c r="E9" s="25">
        <f>+'[1]EJECUCION  INGRESOS 2022 ABRIL'!E9+D9</f>
        <v>2486435936</v>
      </c>
      <c r="F9" s="25">
        <f t="shared" ref="F9:F23" si="2">+C9+E9</f>
        <v>22653057936</v>
      </c>
      <c r="G9" s="25">
        <f>+G10</f>
        <v>0</v>
      </c>
      <c r="H9" s="18">
        <f>+H10</f>
        <v>22653057936</v>
      </c>
      <c r="I9" s="26">
        <f t="shared" si="0"/>
        <v>1</v>
      </c>
      <c r="J9" s="25">
        <f>+F9-H9</f>
        <v>0</v>
      </c>
      <c r="K9" s="27">
        <f t="shared" si="0"/>
        <v>0</v>
      </c>
    </row>
    <row r="10" spans="1:15" s="34" customFormat="1" x14ac:dyDescent="0.25">
      <c r="A10" s="28">
        <v>41002</v>
      </c>
      <c r="B10" s="29" t="s">
        <v>16</v>
      </c>
      <c r="C10" s="30">
        <v>20166622000</v>
      </c>
      <c r="D10" s="30">
        <v>0</v>
      </c>
      <c r="E10" s="30">
        <f>+'[1]EJECUCION  INGRESOS 2022 ABRIL'!E10+D10</f>
        <v>2486435936</v>
      </c>
      <c r="F10" s="30">
        <f t="shared" si="2"/>
        <v>22653057936</v>
      </c>
      <c r="G10" s="31">
        <v>0</v>
      </c>
      <c r="H10" s="32">
        <f>G10+'[1]EJECUCION  INGRESOS 2022 Junio'!H10</f>
        <v>22653057936</v>
      </c>
      <c r="I10" s="33">
        <f>+H10/F10</f>
        <v>1</v>
      </c>
      <c r="J10" s="30">
        <f>+F10-H10</f>
        <v>0</v>
      </c>
      <c r="K10" s="27">
        <f t="shared" si="0"/>
        <v>0</v>
      </c>
      <c r="L10" s="31"/>
      <c r="O10" s="35"/>
    </row>
    <row r="11" spans="1:15" x14ac:dyDescent="0.25">
      <c r="A11" s="23">
        <v>411</v>
      </c>
      <c r="B11" s="24" t="s">
        <v>17</v>
      </c>
      <c r="C11" s="25">
        <f>+C12</f>
        <v>99553284000</v>
      </c>
      <c r="D11" s="25">
        <f>+D12</f>
        <v>0</v>
      </c>
      <c r="E11" s="25">
        <f>+'[1]EJECUCION  INGRESOS 2022 ABRIL'!E11+D11</f>
        <v>66998942824</v>
      </c>
      <c r="F11" s="25">
        <f t="shared" si="2"/>
        <v>166552226824</v>
      </c>
      <c r="G11" s="25">
        <f>+G12</f>
        <v>2822462694</v>
      </c>
      <c r="H11" s="18">
        <f>+H12</f>
        <v>124024114094</v>
      </c>
      <c r="I11" s="26">
        <f t="shared" si="0"/>
        <v>0.74465599445307595</v>
      </c>
      <c r="J11" s="25">
        <f>+F11-H11</f>
        <v>42528112730</v>
      </c>
      <c r="K11" s="27">
        <f t="shared" si="0"/>
        <v>0.34290196741713641</v>
      </c>
    </row>
    <row r="12" spans="1:15" x14ac:dyDescent="0.25">
      <c r="A12" s="23">
        <v>41102</v>
      </c>
      <c r="B12" s="24" t="s">
        <v>18</v>
      </c>
      <c r="C12" s="25">
        <f>+C13+C16</f>
        <v>99553284000</v>
      </c>
      <c r="D12" s="25">
        <f>+D13+D16</f>
        <v>0</v>
      </c>
      <c r="E12" s="25">
        <f>+'[1]EJECUCION  INGRESOS 2022 ABRIL'!E12+D12</f>
        <v>66998942824</v>
      </c>
      <c r="F12" s="25">
        <f t="shared" si="2"/>
        <v>166552226824</v>
      </c>
      <c r="G12" s="25">
        <f>+G13+G16</f>
        <v>2822462694</v>
      </c>
      <c r="H12" s="18">
        <f>+H13+H16</f>
        <v>124024114094</v>
      </c>
      <c r="I12" s="36">
        <f t="shared" si="0"/>
        <v>0.74465599445307595</v>
      </c>
      <c r="J12" s="25">
        <f t="shared" ref="J12:J16" si="3">+F12-H12</f>
        <v>42528112730</v>
      </c>
      <c r="K12" s="27">
        <f t="shared" si="0"/>
        <v>0.34290196741713641</v>
      </c>
    </row>
    <row r="13" spans="1:15" ht="16.5" customHeight="1" x14ac:dyDescent="0.25">
      <c r="A13" s="23">
        <v>4110205</v>
      </c>
      <c r="B13" s="24" t="s">
        <v>19</v>
      </c>
      <c r="C13" s="25">
        <f t="shared" ref="C13:D14" si="4">+C14</f>
        <v>76428832000</v>
      </c>
      <c r="D13" s="25">
        <f t="shared" si="4"/>
        <v>0</v>
      </c>
      <c r="E13" s="25">
        <f>+'[1]EJECUCION  INGRESOS 2022 ABRIL'!E13+D13</f>
        <v>65548942824</v>
      </c>
      <c r="F13" s="25">
        <f t="shared" si="2"/>
        <v>141977774824</v>
      </c>
      <c r="G13" s="25">
        <f>+G14</f>
        <v>2822462694</v>
      </c>
      <c r="H13" s="18">
        <f>+H14</f>
        <v>100899662094</v>
      </c>
      <c r="I13" s="26">
        <f t="shared" si="0"/>
        <v>0.71067223175654293</v>
      </c>
      <c r="J13" s="25">
        <f t="shared" si="3"/>
        <v>41078112730</v>
      </c>
      <c r="K13" s="27">
        <f t="shared" si="0"/>
        <v>0.40711843704422784</v>
      </c>
    </row>
    <row r="14" spans="1:15" ht="15.75" customHeight="1" x14ac:dyDescent="0.25">
      <c r="A14" s="23">
        <v>4110205001</v>
      </c>
      <c r="B14" s="24" t="s">
        <v>20</v>
      </c>
      <c r="C14" s="25">
        <f t="shared" si="4"/>
        <v>76428832000</v>
      </c>
      <c r="D14" s="25">
        <f t="shared" si="4"/>
        <v>0</v>
      </c>
      <c r="E14" s="25">
        <f>+'[1]EJECUCION  INGRESOS 2022 ABRIL'!E14+D14</f>
        <v>65548942824</v>
      </c>
      <c r="F14" s="25">
        <f t="shared" si="2"/>
        <v>141977774824</v>
      </c>
      <c r="G14" s="25">
        <f>+G15</f>
        <v>2822462694</v>
      </c>
      <c r="H14" s="18">
        <f>+H15</f>
        <v>100899662094</v>
      </c>
      <c r="I14" s="36">
        <f t="shared" si="0"/>
        <v>0.71067223175654293</v>
      </c>
      <c r="J14" s="37">
        <f>+F14-H14</f>
        <v>41078112730</v>
      </c>
      <c r="K14" s="38">
        <f t="shared" si="0"/>
        <v>0.40711843704422784</v>
      </c>
    </row>
    <row r="15" spans="1:15" s="34" customFormat="1" x14ac:dyDescent="0.25">
      <c r="A15" s="39">
        <v>411020500105</v>
      </c>
      <c r="B15" s="40" t="s">
        <v>21</v>
      </c>
      <c r="C15" s="30">
        <v>76428832000</v>
      </c>
      <c r="D15" s="30">
        <v>0</v>
      </c>
      <c r="E15" s="30">
        <f>+'[1]EJECUCION  INGRESOS 2022 ABRIL'!E15+D15</f>
        <v>65548942824</v>
      </c>
      <c r="F15" s="30">
        <f t="shared" si="2"/>
        <v>141977774824</v>
      </c>
      <c r="G15" s="30">
        <v>2822462694</v>
      </c>
      <c r="H15" s="32">
        <f>G15+'[1]EJECUCION  INGRESOS 2022 Junio'!H15</f>
        <v>100899662094</v>
      </c>
      <c r="I15" s="33">
        <f t="shared" si="0"/>
        <v>0.71067223175654293</v>
      </c>
      <c r="J15" s="30">
        <f>+F15-H15</f>
        <v>41078112730</v>
      </c>
      <c r="K15" s="41">
        <f t="shared" si="0"/>
        <v>0.40711843704422784</v>
      </c>
      <c r="L15" s="31"/>
      <c r="N15" s="31"/>
      <c r="O15" s="35"/>
    </row>
    <row r="16" spans="1:15" ht="14.25" customHeight="1" x14ac:dyDescent="0.25">
      <c r="A16" s="23">
        <v>4110206</v>
      </c>
      <c r="B16" s="42" t="s">
        <v>22</v>
      </c>
      <c r="C16" s="25">
        <f>+C17</f>
        <v>23124452000</v>
      </c>
      <c r="D16" s="25">
        <f t="shared" ref="D16:D18" si="5">+D17</f>
        <v>0</v>
      </c>
      <c r="E16" s="25">
        <f>+'[1]EJECUCION  INGRESOS 2022 ABRIL'!E16+D16</f>
        <v>1450000000</v>
      </c>
      <c r="F16" s="25">
        <f t="shared" si="2"/>
        <v>24574452000</v>
      </c>
      <c r="G16" s="25">
        <f t="shared" ref="G16:H18" si="6">+G17</f>
        <v>0</v>
      </c>
      <c r="H16" s="18">
        <f t="shared" si="6"/>
        <v>23124452000</v>
      </c>
      <c r="I16" s="26">
        <f t="shared" si="0"/>
        <v>0.94099563237463035</v>
      </c>
      <c r="J16" s="37">
        <f t="shared" si="3"/>
        <v>1450000000</v>
      </c>
      <c r="K16" s="38">
        <v>0</v>
      </c>
    </row>
    <row r="17" spans="1:15" x14ac:dyDescent="0.25">
      <c r="A17" s="23">
        <v>4110206007</v>
      </c>
      <c r="B17" s="42" t="s">
        <v>23</v>
      </c>
      <c r="C17" s="25">
        <f>+C18</f>
        <v>23124452000</v>
      </c>
      <c r="D17" s="25">
        <f t="shared" si="5"/>
        <v>0</v>
      </c>
      <c r="E17" s="25">
        <f>+'[1]EJECUCION  INGRESOS 2022 ABRIL'!E17+D17</f>
        <v>1450000000</v>
      </c>
      <c r="F17" s="25">
        <f t="shared" si="2"/>
        <v>24574452000</v>
      </c>
      <c r="G17" s="25">
        <f t="shared" si="6"/>
        <v>0</v>
      </c>
      <c r="H17" s="18">
        <f t="shared" si="6"/>
        <v>23124452000</v>
      </c>
      <c r="I17" s="26">
        <f t="shared" si="0"/>
        <v>0.94099563237463035</v>
      </c>
      <c r="J17" s="25">
        <f>+F17-H17</f>
        <v>1450000000</v>
      </c>
      <c r="K17" s="43">
        <v>0</v>
      </c>
    </row>
    <row r="18" spans="1:15" x14ac:dyDescent="0.25">
      <c r="A18" s="44">
        <v>4411020600702</v>
      </c>
      <c r="B18" s="42" t="s">
        <v>24</v>
      </c>
      <c r="C18" s="25">
        <f>+C19</f>
        <v>23124452000</v>
      </c>
      <c r="D18" s="25">
        <f t="shared" si="5"/>
        <v>0</v>
      </c>
      <c r="E18" s="25">
        <f>+'[1]EJECUCION  INGRESOS 2022 ABRIL'!E18+D18</f>
        <v>1450000000</v>
      </c>
      <c r="F18" s="25">
        <f t="shared" si="2"/>
        <v>24574452000</v>
      </c>
      <c r="G18" s="25">
        <f>+G19</f>
        <v>0</v>
      </c>
      <c r="H18" s="18">
        <f t="shared" si="6"/>
        <v>23124452000</v>
      </c>
      <c r="I18" s="26">
        <f t="shared" si="0"/>
        <v>0.94099563237463035</v>
      </c>
      <c r="J18" s="25">
        <f t="shared" ref="J18:J22" si="7">+F18-H18</f>
        <v>1450000000</v>
      </c>
      <c r="K18" s="43">
        <v>0</v>
      </c>
    </row>
    <row r="19" spans="1:15" s="34" customFormat="1" x14ac:dyDescent="0.25">
      <c r="A19" s="39">
        <v>41102060070209</v>
      </c>
      <c r="B19" s="40" t="s">
        <v>25</v>
      </c>
      <c r="C19" s="30">
        <v>23124452000</v>
      </c>
      <c r="D19" s="30">
        <v>0</v>
      </c>
      <c r="E19" s="30">
        <f>+'[1]EJECUCION  INGRESOS 2022 ABRIL'!E19+D19</f>
        <v>1450000000</v>
      </c>
      <c r="F19" s="30">
        <f t="shared" si="2"/>
        <v>24574452000</v>
      </c>
      <c r="G19" s="30">
        <v>0</v>
      </c>
      <c r="H19" s="32">
        <f>G19+'[1]EJECUCION  INGRESOS 2022 Junio'!H19</f>
        <v>23124452000</v>
      </c>
      <c r="I19" s="33">
        <f t="shared" si="0"/>
        <v>0.94099563237463035</v>
      </c>
      <c r="J19" s="30">
        <f>+F19-H19</f>
        <v>1450000000</v>
      </c>
      <c r="K19" s="41">
        <v>0</v>
      </c>
      <c r="L19" s="31"/>
      <c r="O19" s="35"/>
    </row>
    <row r="20" spans="1:15" x14ac:dyDescent="0.25">
      <c r="A20" s="23">
        <v>412</v>
      </c>
      <c r="B20" s="42" t="s">
        <v>26</v>
      </c>
      <c r="C20" s="25">
        <f t="shared" ref="C20:D21" si="8">+C21</f>
        <v>350000000</v>
      </c>
      <c r="D20" s="25">
        <f t="shared" si="8"/>
        <v>0</v>
      </c>
      <c r="E20" s="37">
        <f>+'[1]EJECUCION  INGRESOS 2022 ABRIL'!E20+D20</f>
        <v>0</v>
      </c>
      <c r="F20" s="37">
        <f t="shared" si="2"/>
        <v>350000000</v>
      </c>
      <c r="G20" s="25">
        <f t="shared" ref="G20:G21" si="9">+G21</f>
        <v>161757781</v>
      </c>
      <c r="H20" s="18">
        <f>+H21</f>
        <v>821612023</v>
      </c>
      <c r="I20" s="26">
        <f t="shared" si="0"/>
        <v>2.3474629228571429</v>
      </c>
      <c r="J20" s="25">
        <f>+F20-H20</f>
        <v>-471612023</v>
      </c>
      <c r="K20" s="27">
        <v>0</v>
      </c>
    </row>
    <row r="21" spans="1:15" x14ac:dyDescent="0.25">
      <c r="A21" s="23">
        <v>41205</v>
      </c>
      <c r="B21" s="24" t="s">
        <v>27</v>
      </c>
      <c r="C21" s="25">
        <f t="shared" si="8"/>
        <v>350000000</v>
      </c>
      <c r="D21" s="25">
        <f t="shared" si="8"/>
        <v>0</v>
      </c>
      <c r="E21" s="25">
        <f>+'[1]EJECUCION  INGRESOS 2022 ABRIL'!E21+D21</f>
        <v>0</v>
      </c>
      <c r="F21" s="25">
        <f t="shared" si="2"/>
        <v>350000000</v>
      </c>
      <c r="G21" s="25">
        <f t="shared" si="9"/>
        <v>161757781</v>
      </c>
      <c r="H21" s="18">
        <f>+H22</f>
        <v>821612023</v>
      </c>
      <c r="I21" s="26">
        <f t="shared" si="0"/>
        <v>2.3474629228571429</v>
      </c>
      <c r="J21" s="25">
        <f>+F21-H21</f>
        <v>-471612023</v>
      </c>
      <c r="K21" s="27">
        <v>0</v>
      </c>
    </row>
    <row r="22" spans="1:15" s="34" customFormat="1" x14ac:dyDescent="0.25">
      <c r="A22" s="28">
        <v>4120502</v>
      </c>
      <c r="B22" s="29" t="s">
        <v>28</v>
      </c>
      <c r="C22" s="30">
        <v>350000000</v>
      </c>
      <c r="D22" s="30">
        <v>0</v>
      </c>
      <c r="E22" s="30">
        <f>+'[1]EJECUCION  INGRESOS 2022 ABRIL'!E22+D22</f>
        <v>0</v>
      </c>
      <c r="F22" s="30">
        <f t="shared" si="2"/>
        <v>350000000</v>
      </c>
      <c r="G22" s="30">
        <v>161757781</v>
      </c>
      <c r="H22" s="32">
        <f>G22+'[1]EJECUCION  INGRESOS 2022 Junio'!H22</f>
        <v>821612023</v>
      </c>
      <c r="I22" s="33">
        <f t="shared" si="0"/>
        <v>2.3474629228571429</v>
      </c>
      <c r="J22" s="30">
        <f t="shared" si="7"/>
        <v>-471612023</v>
      </c>
      <c r="K22" s="41">
        <v>0</v>
      </c>
      <c r="L22" s="31"/>
      <c r="O22" s="35"/>
    </row>
    <row r="23" spans="1:15" x14ac:dyDescent="0.25">
      <c r="A23" s="13" t="s">
        <v>29</v>
      </c>
      <c r="B23" s="13"/>
      <c r="C23" s="25">
        <f>+C9+C11+C20</f>
        <v>120069906000</v>
      </c>
      <c r="D23" s="25">
        <f t="shared" ref="D23" si="10">+D9+D11+D20</f>
        <v>0</v>
      </c>
      <c r="E23" s="25">
        <f>+'[1]EJECUCION  INGRESOS 2022 ABRIL'!E23+D23</f>
        <v>69485378760</v>
      </c>
      <c r="F23" s="25">
        <f t="shared" si="2"/>
        <v>189555284760</v>
      </c>
      <c r="G23" s="25">
        <f>+G9+G11+G20</f>
        <v>2984220475</v>
      </c>
      <c r="H23" s="25">
        <f>+H9+H11+H20</f>
        <v>147498784053</v>
      </c>
      <c r="I23" s="45">
        <f t="shared" si="0"/>
        <v>0.77813068751816317</v>
      </c>
      <c r="J23" s="25">
        <f>+F23-H23</f>
        <v>42056500707</v>
      </c>
      <c r="K23" s="43">
        <f t="shared" si="0"/>
        <v>0.28513116889077572</v>
      </c>
    </row>
    <row r="24" spans="1:15" x14ac:dyDescent="0.25">
      <c r="H24" s="46"/>
    </row>
    <row r="25" spans="1:15" x14ac:dyDescent="0.25">
      <c r="F25" s="47"/>
      <c r="G25" s="48"/>
      <c r="H25" s="49"/>
      <c r="I25" s="50"/>
      <c r="O25" s="51"/>
    </row>
    <row r="26" spans="1:15" x14ac:dyDescent="0.25">
      <c r="B26" s="52"/>
      <c r="E26" s="53"/>
      <c r="F26" s="53"/>
      <c r="G26" s="48"/>
      <c r="H26" s="47"/>
      <c r="J26" s="54"/>
    </row>
    <row r="27" spans="1:15" x14ac:dyDescent="0.25">
      <c r="B27" s="52"/>
      <c r="D27" s="48"/>
      <c r="E27" s="48"/>
      <c r="F27" s="47"/>
      <c r="G27" s="48"/>
      <c r="H27" s="55"/>
      <c r="J27" s="56"/>
    </row>
    <row r="28" spans="1:15" x14ac:dyDescent="0.25">
      <c r="F28" s="55"/>
      <c r="G28" s="48"/>
      <c r="H28" s="48"/>
      <c r="J28" s="53"/>
    </row>
    <row r="30" spans="1:15" x14ac:dyDescent="0.25">
      <c r="A30" s="57"/>
      <c r="B30" s="52" t="s">
        <v>30</v>
      </c>
      <c r="C30" s="58" t="s">
        <v>31</v>
      </c>
      <c r="D30" s="58"/>
      <c r="E30" s="58"/>
      <c r="F30" s="58" t="s">
        <v>32</v>
      </c>
      <c r="G30" s="58"/>
      <c r="H30" s="58"/>
      <c r="I30" s="58" t="s">
        <v>33</v>
      </c>
      <c r="J30" s="58"/>
      <c r="K30" s="58"/>
    </row>
    <row r="31" spans="1:15" s="57" customFormat="1" x14ac:dyDescent="0.25">
      <c r="B31" s="52" t="s">
        <v>34</v>
      </c>
      <c r="C31" s="58" t="s">
        <v>35</v>
      </c>
      <c r="D31" s="58"/>
      <c r="E31" s="58"/>
      <c r="F31" s="58" t="s">
        <v>36</v>
      </c>
      <c r="G31" s="58"/>
      <c r="H31" s="58"/>
      <c r="I31" s="58" t="s">
        <v>37</v>
      </c>
      <c r="J31" s="58"/>
      <c r="K31" s="58"/>
      <c r="O31" s="51"/>
    </row>
    <row r="32" spans="1:15" x14ac:dyDescent="0.25">
      <c r="G32" s="48"/>
      <c r="H32" s="53"/>
    </row>
    <row r="33" spans="6:8" x14ac:dyDescent="0.25">
      <c r="G33" s="48"/>
      <c r="H33" s="48"/>
    </row>
    <row r="37" spans="6:8" x14ac:dyDescent="0.25">
      <c r="G37" s="48"/>
    </row>
    <row r="38" spans="6:8" x14ac:dyDescent="0.25">
      <c r="F38" s="59"/>
      <c r="H38" s="53"/>
    </row>
    <row r="39" spans="6:8" x14ac:dyDescent="0.25">
      <c r="F39" s="59"/>
    </row>
    <row r="40" spans="6:8" x14ac:dyDescent="0.25">
      <c r="F40" s="60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 INGRESOS 2022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</dc:creator>
  <cp:lastModifiedBy>marce</cp:lastModifiedBy>
  <dcterms:created xsi:type="dcterms:W3CDTF">2022-08-10T19:35:54Z</dcterms:created>
  <dcterms:modified xsi:type="dcterms:W3CDTF">2022-08-10T19:36:19Z</dcterms:modified>
</cp:coreProperties>
</file>