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ESUPUESTO 2019\EJECUCIONES MENSUALES\MARZO\"/>
    </mc:Choice>
  </mc:AlternateContent>
  <bookViews>
    <workbookView xWindow="0" yWindow="0" windowWidth="20490" windowHeight="6720" activeTab="2"/>
  </bookViews>
  <sheets>
    <sheet name="ejecucion ingresos ENERO 19" sheetId="5" r:id="rId1"/>
    <sheet name="ejecucion ingresos FEBRER 1 (2" sheetId="40" r:id="rId2"/>
    <sheet name="MARZO 2019" sheetId="4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41" l="1"/>
  <c r="H32" i="5"/>
  <c r="H31" i="5" l="1"/>
  <c r="H30" i="5"/>
  <c r="H26" i="41" l="1"/>
  <c r="H24" i="41"/>
  <c r="L24" i="41" s="1"/>
  <c r="H22" i="41"/>
  <c r="H21" i="41"/>
  <c r="H19" i="41"/>
  <c r="H16" i="41"/>
  <c r="H13" i="41"/>
  <c r="H12" i="41"/>
  <c r="H11" i="41"/>
  <c r="H10" i="41"/>
  <c r="G10" i="41"/>
  <c r="H37" i="5"/>
  <c r="G23" i="41"/>
  <c r="G21" i="41"/>
  <c r="G16" i="41"/>
  <c r="G27" i="40"/>
  <c r="L26" i="41"/>
  <c r="L22" i="41"/>
  <c r="L19" i="41"/>
  <c r="L16" i="41"/>
  <c r="L13" i="41"/>
  <c r="L8" i="41"/>
  <c r="K27" i="41"/>
  <c r="D27" i="41"/>
  <c r="E26" i="41"/>
  <c r="E23" i="41" s="1"/>
  <c r="F23" i="41" s="1"/>
  <c r="H25" i="41"/>
  <c r="L25" i="41" s="1"/>
  <c r="F25" i="41"/>
  <c r="J25" i="41" s="1"/>
  <c r="F24" i="41"/>
  <c r="K23" i="41"/>
  <c r="D23" i="41"/>
  <c r="C23" i="41"/>
  <c r="F22" i="41"/>
  <c r="E22" i="41"/>
  <c r="E21" i="41"/>
  <c r="F21" i="41" s="1"/>
  <c r="C21" i="41"/>
  <c r="H20" i="41"/>
  <c r="L20" i="41" s="1"/>
  <c r="F20" i="41"/>
  <c r="J20" i="41" s="1"/>
  <c r="E20" i="41"/>
  <c r="K19" i="41"/>
  <c r="E19" i="41"/>
  <c r="D19" i="41"/>
  <c r="C19" i="41"/>
  <c r="F19" i="41" s="1"/>
  <c r="H18" i="41"/>
  <c r="L18" i="41" s="1"/>
  <c r="E18" i="41"/>
  <c r="F18" i="41" s="1"/>
  <c r="J18" i="41" s="1"/>
  <c r="L17" i="41"/>
  <c r="H17" i="41"/>
  <c r="E17" i="41"/>
  <c r="F17" i="41" s="1"/>
  <c r="K16" i="41"/>
  <c r="E16" i="41"/>
  <c r="D16" i="41"/>
  <c r="L15" i="41"/>
  <c r="H15" i="41"/>
  <c r="E15" i="41"/>
  <c r="F15" i="41" s="1"/>
  <c r="L14" i="41"/>
  <c r="H14" i="41"/>
  <c r="F14" i="41"/>
  <c r="J14" i="41" s="1"/>
  <c r="E14" i="41"/>
  <c r="F13" i="41"/>
  <c r="E13" i="41"/>
  <c r="L12" i="41"/>
  <c r="E12" i="41"/>
  <c r="F12" i="41" s="1"/>
  <c r="J12" i="41" s="1"/>
  <c r="G11" i="41"/>
  <c r="E11" i="41"/>
  <c r="C11" i="41"/>
  <c r="F11" i="41" s="1"/>
  <c r="E10" i="41"/>
  <c r="E9" i="41"/>
  <c r="E8" i="41"/>
  <c r="F8" i="41" s="1"/>
  <c r="H23" i="41" l="1"/>
  <c r="L23" i="41" s="1"/>
  <c r="G9" i="41"/>
  <c r="H9" i="41" s="1"/>
  <c r="H27" i="41" s="1"/>
  <c r="J11" i="41"/>
  <c r="J23" i="41"/>
  <c r="J22" i="41"/>
  <c r="J13" i="41"/>
  <c r="I8" i="41"/>
  <c r="J8" i="41"/>
  <c r="L10" i="41"/>
  <c r="L11" i="41"/>
  <c r="I11" i="41"/>
  <c r="J19" i="41"/>
  <c r="I19" i="41"/>
  <c r="I12" i="41"/>
  <c r="J21" i="41"/>
  <c r="I15" i="41"/>
  <c r="J15" i="41"/>
  <c r="I17" i="41"/>
  <c r="J17" i="41"/>
  <c r="L21" i="41"/>
  <c r="I21" i="41"/>
  <c r="E27" i="41"/>
  <c r="I16" i="41"/>
  <c r="I24" i="41"/>
  <c r="F26" i="41"/>
  <c r="J26" i="41" s="1"/>
  <c r="I14" i="41"/>
  <c r="I22" i="41"/>
  <c r="J24" i="41"/>
  <c r="C16" i="41"/>
  <c r="F16" i="41" s="1"/>
  <c r="J16" i="41" s="1"/>
  <c r="I23" i="41"/>
  <c r="I26" i="41"/>
  <c r="I13" i="41"/>
  <c r="I20" i="41"/>
  <c r="I27" i="40"/>
  <c r="I26" i="40"/>
  <c r="I24" i="40"/>
  <c r="I23" i="40"/>
  <c r="I22" i="40"/>
  <c r="I21" i="40"/>
  <c r="I19" i="40"/>
  <c r="I16" i="40"/>
  <c r="I13" i="40"/>
  <c r="I12" i="40"/>
  <c r="I11" i="40"/>
  <c r="I10" i="40"/>
  <c r="I9" i="40"/>
  <c r="I8" i="40"/>
  <c r="I22" i="5"/>
  <c r="I21" i="5"/>
  <c r="I20" i="5"/>
  <c r="I19" i="5"/>
  <c r="L9" i="41" l="1"/>
  <c r="L27" i="41" s="1"/>
  <c r="G27" i="41"/>
  <c r="C10" i="41"/>
  <c r="K27" i="40"/>
  <c r="D27" i="40"/>
  <c r="H26" i="40"/>
  <c r="L26" i="40" s="1"/>
  <c r="E26" i="40"/>
  <c r="F26" i="40" s="1"/>
  <c r="J26" i="40" s="1"/>
  <c r="L25" i="40"/>
  <c r="J25" i="40"/>
  <c r="H25" i="40"/>
  <c r="F25" i="40"/>
  <c r="H24" i="40"/>
  <c r="L24" i="40" s="1"/>
  <c r="F24" i="40"/>
  <c r="J24" i="40" s="1"/>
  <c r="K23" i="40"/>
  <c r="G23" i="40"/>
  <c r="H23" i="40" s="1"/>
  <c r="L23" i="40" s="1"/>
  <c r="D23" i="40"/>
  <c r="C23" i="40"/>
  <c r="L22" i="40"/>
  <c r="H22" i="40"/>
  <c r="E22" i="40"/>
  <c r="F22" i="40" s="1"/>
  <c r="J22" i="40" s="1"/>
  <c r="L21" i="40"/>
  <c r="H21" i="40"/>
  <c r="G21" i="40"/>
  <c r="E21" i="40"/>
  <c r="C21" i="40"/>
  <c r="F21" i="40" s="1"/>
  <c r="L20" i="40"/>
  <c r="H20" i="40"/>
  <c r="E20" i="40"/>
  <c r="F20" i="40" s="1"/>
  <c r="K19" i="40"/>
  <c r="K16" i="40" s="1"/>
  <c r="H19" i="40"/>
  <c r="L19" i="40" s="1"/>
  <c r="D19" i="40"/>
  <c r="C19" i="40"/>
  <c r="H18" i="40"/>
  <c r="L18" i="40" s="1"/>
  <c r="F18" i="40"/>
  <c r="J18" i="40" s="1"/>
  <c r="E18" i="40"/>
  <c r="H17" i="40"/>
  <c r="L17" i="40" s="1"/>
  <c r="E17" i="40"/>
  <c r="F17" i="40" s="1"/>
  <c r="J17" i="40" s="1"/>
  <c r="G16" i="40"/>
  <c r="H16" i="40" s="1"/>
  <c r="D16" i="40"/>
  <c r="H15" i="40"/>
  <c r="L15" i="40" s="1"/>
  <c r="E15" i="40"/>
  <c r="F15" i="40" s="1"/>
  <c r="J15" i="40" s="1"/>
  <c r="L14" i="40"/>
  <c r="H14" i="40"/>
  <c r="I14" i="40" s="1"/>
  <c r="E14" i="40"/>
  <c r="F14" i="40" s="1"/>
  <c r="J14" i="40" s="1"/>
  <c r="L13" i="40"/>
  <c r="H13" i="40"/>
  <c r="E13" i="40"/>
  <c r="F13" i="40" s="1"/>
  <c r="H12" i="40"/>
  <c r="L12" i="40" s="1"/>
  <c r="F12" i="40"/>
  <c r="J12" i="40" s="1"/>
  <c r="E12" i="40"/>
  <c r="G11" i="40"/>
  <c r="H11" i="40" s="1"/>
  <c r="E11" i="40"/>
  <c r="F11" i="40" s="1"/>
  <c r="C11" i="40"/>
  <c r="G10" i="40"/>
  <c r="H10" i="40" s="1"/>
  <c r="E10" i="40"/>
  <c r="E9" i="40"/>
  <c r="H8" i="40"/>
  <c r="E8" i="40"/>
  <c r="F8" i="40" s="1"/>
  <c r="F10" i="41" l="1"/>
  <c r="C9" i="41"/>
  <c r="L10" i="40"/>
  <c r="L16" i="40"/>
  <c r="L11" i="40"/>
  <c r="J8" i="40"/>
  <c r="J21" i="40"/>
  <c r="J13" i="40"/>
  <c r="J11" i="40"/>
  <c r="J20" i="40"/>
  <c r="I20" i="40"/>
  <c r="E27" i="40"/>
  <c r="G9" i="40"/>
  <c r="E23" i="40"/>
  <c r="F23" i="40" s="1"/>
  <c r="J23" i="40" s="1"/>
  <c r="I15" i="40"/>
  <c r="I17" i="40"/>
  <c r="L8" i="40"/>
  <c r="E19" i="40"/>
  <c r="E16" i="40" s="1"/>
  <c r="C16" i="40"/>
  <c r="F9" i="41" l="1"/>
  <c r="C27" i="41"/>
  <c r="J10" i="41"/>
  <c r="I10" i="41"/>
  <c r="C10" i="40"/>
  <c r="F16" i="40"/>
  <c r="H9" i="40"/>
  <c r="F19" i="40"/>
  <c r="D27" i="5"/>
  <c r="F24" i="5"/>
  <c r="F25" i="5"/>
  <c r="J9" i="41" l="1"/>
  <c r="F27" i="41"/>
  <c r="I9" i="41"/>
  <c r="J19" i="40"/>
  <c r="L9" i="40"/>
  <c r="L27" i="40" s="1"/>
  <c r="H27" i="40"/>
  <c r="J16" i="40"/>
  <c r="C9" i="40"/>
  <c r="F10" i="40"/>
  <c r="J27" i="41" l="1"/>
  <c r="I27" i="41"/>
  <c r="C27" i="40"/>
  <c r="F9" i="40"/>
  <c r="J10" i="40"/>
  <c r="J9" i="40" l="1"/>
  <c r="F27" i="40"/>
  <c r="J27" i="40" l="1"/>
  <c r="J25" i="5"/>
  <c r="L25" i="5"/>
  <c r="C23" i="5" l="1"/>
  <c r="H18" i="5" l="1"/>
  <c r="H12" i="5" l="1"/>
  <c r="H13" i="5"/>
  <c r="H14" i="5"/>
  <c r="H15" i="5"/>
  <c r="H17" i="5"/>
  <c r="H22" i="5"/>
  <c r="H24" i="5"/>
  <c r="H8" i="5"/>
  <c r="H26" i="5"/>
  <c r="H20" i="5"/>
  <c r="K27" i="5" l="1"/>
  <c r="E26" i="5"/>
  <c r="F26" i="5" s="1"/>
  <c r="K23" i="5"/>
  <c r="D23" i="5"/>
  <c r="E22" i="5"/>
  <c r="G21" i="5"/>
  <c r="H21" i="5" s="1"/>
  <c r="E21" i="5"/>
  <c r="C21" i="5"/>
  <c r="F21" i="5" s="1"/>
  <c r="E20" i="5"/>
  <c r="K19" i="5"/>
  <c r="K16" i="5" s="1"/>
  <c r="G19" i="5"/>
  <c r="D19" i="5"/>
  <c r="C19" i="5"/>
  <c r="E18" i="5"/>
  <c r="F18" i="5" s="1"/>
  <c r="E17" i="5"/>
  <c r="D16" i="5"/>
  <c r="E15" i="5"/>
  <c r="E14" i="5"/>
  <c r="E13" i="5"/>
  <c r="E12" i="5"/>
  <c r="G11" i="5"/>
  <c r="H11" i="5" s="1"/>
  <c r="E11" i="5"/>
  <c r="C11" i="5"/>
  <c r="E10" i="5"/>
  <c r="E9" i="5"/>
  <c r="E8" i="5"/>
  <c r="E27" i="5" l="1"/>
  <c r="F8" i="5"/>
  <c r="F13" i="5"/>
  <c r="I13" i="5" s="1"/>
  <c r="F15" i="5"/>
  <c r="I15" i="5" s="1"/>
  <c r="F20" i="5"/>
  <c r="F11" i="5"/>
  <c r="F17" i="5"/>
  <c r="I17" i="5" s="1"/>
  <c r="F14" i="5"/>
  <c r="I14" i="5" s="1"/>
  <c r="F22" i="5"/>
  <c r="F12" i="5"/>
  <c r="I12" i="5" s="1"/>
  <c r="C16" i="5"/>
  <c r="E19" i="5"/>
  <c r="F19" i="5" s="1"/>
  <c r="E23" i="5"/>
  <c r="F23" i="5" s="1"/>
  <c r="H19" i="5"/>
  <c r="G16" i="5"/>
  <c r="H16" i="5" s="1"/>
  <c r="E16" i="5"/>
  <c r="G23" i="5"/>
  <c r="H23" i="5" s="1"/>
  <c r="C10" i="5" l="1"/>
  <c r="F10" i="5" s="1"/>
  <c r="F16" i="5"/>
  <c r="C9" i="5"/>
  <c r="F9" i="5" s="1"/>
  <c r="F27" i="5" s="1"/>
  <c r="I16" i="5"/>
  <c r="L26" i="5"/>
  <c r="J26" i="5"/>
  <c r="G10" i="5"/>
  <c r="H10" i="5" s="1"/>
  <c r="C27" i="5" l="1"/>
  <c r="J24" i="5"/>
  <c r="L24" i="5"/>
  <c r="G9" i="5"/>
  <c r="H9" i="5" s="1"/>
  <c r="G27" i="5" l="1"/>
  <c r="L22" i="5" l="1"/>
  <c r="J22" i="5"/>
  <c r="L8" i="5"/>
  <c r="J8" i="5"/>
  <c r="I8" i="5"/>
  <c r="L11" i="5"/>
  <c r="J11" i="5"/>
  <c r="I11" i="5"/>
  <c r="J23" i="5"/>
  <c r="L23" i="5"/>
  <c r="L12" i="5"/>
  <c r="J12" i="5"/>
  <c r="L15" i="5"/>
  <c r="J15" i="5"/>
  <c r="L17" i="5"/>
  <c r="J17" i="5"/>
  <c r="J20" i="5"/>
  <c r="L20" i="5"/>
  <c r="L18" i="5"/>
  <c r="J18" i="5"/>
  <c r="L13" i="5" l="1"/>
  <c r="J13" i="5"/>
  <c r="J14" i="5"/>
  <c r="L14" i="5"/>
  <c r="L21" i="5"/>
  <c r="J21" i="5"/>
  <c r="L19" i="5"/>
  <c r="J19" i="5"/>
  <c r="J16" i="5" l="1"/>
  <c r="L16" i="5"/>
  <c r="L10" i="5" l="1"/>
  <c r="J10" i="5"/>
  <c r="I10" i="5"/>
  <c r="L9" i="5"/>
  <c r="L27" i="5" s="1"/>
  <c r="I9" i="5"/>
  <c r="H27" i="5"/>
  <c r="J9" i="5"/>
  <c r="I27" i="5" l="1"/>
  <c r="J27" i="5"/>
</calcChain>
</file>

<file path=xl/sharedStrings.xml><?xml version="1.0" encoding="utf-8"?>
<sst xmlns="http://schemas.openxmlformats.org/spreadsheetml/2006/main" count="146" uniqueCount="55">
  <si>
    <t>Rubro Presupuestal</t>
  </si>
  <si>
    <t>Ppto. Inicial</t>
  </si>
  <si>
    <t>Modificaciones</t>
  </si>
  <si>
    <t>Ppto. Definitivo</t>
  </si>
  <si>
    <t>Total Recaudos</t>
  </si>
  <si>
    <t>Rubro</t>
  </si>
  <si>
    <t>Nombre</t>
  </si>
  <si>
    <t>Mes</t>
  </si>
  <si>
    <t>Acumuladas</t>
  </si>
  <si>
    <t>Pct. Eje.</t>
  </si>
  <si>
    <t>Saldo por Recaudar</t>
  </si>
  <si>
    <t>Reconoc. Ingresos</t>
  </si>
  <si>
    <t>Reconoc. Acumulados</t>
  </si>
  <si>
    <t>DISPONIBILIDAD INICIAL</t>
  </si>
  <si>
    <t>INGRESOS</t>
  </si>
  <si>
    <t>INGRESOS CORRIENTES</t>
  </si>
  <si>
    <t>INGRESOS POR EXPLOTACIÓN</t>
  </si>
  <si>
    <t>VENTA DE BIENES</t>
  </si>
  <si>
    <t>212 </t>
  </si>
  <si>
    <t>OTROS INGRESOS CORRIENTES</t>
  </si>
  <si>
    <t>INGRESOS DECRETO 327 DE 2004</t>
  </si>
  <si>
    <t>TRANSFERENCIAS</t>
  </si>
  <si>
    <t>Administracion Central</t>
  </si>
  <si>
    <t>RECURSOS DE CAPITAL</t>
  </si>
  <si>
    <t>RENDIMIENTOS POR OPERACIONES FINANCIERAS</t>
  </si>
  <si>
    <t>Total Ingresos</t>
  </si>
  <si>
    <t>VENTA DE SERVICIOS</t>
  </si>
  <si>
    <t>COMERCIALIZACION DE MERCACIAS</t>
  </si>
  <si>
    <t>OTROS INGRESOS DE EXPLOTACION</t>
  </si>
  <si>
    <t xml:space="preserve">  21201</t>
  </si>
  <si>
    <t xml:space="preserve">  21203</t>
  </si>
  <si>
    <t xml:space="preserve">  21204</t>
  </si>
  <si>
    <t>RENTAS CONTRACTUALES</t>
  </si>
  <si>
    <t xml:space="preserve">  2120499</t>
  </si>
  <si>
    <t xml:space="preserve">              SUBGERENTE DE GESTIÓN CORPORATIVA</t>
  </si>
  <si>
    <t xml:space="preserve">                                      GERENTE GENERAL</t>
  </si>
  <si>
    <t>OTROS RECURSOS DE CAPITAL</t>
  </si>
  <si>
    <t>OTRAS RENTAS CONTRACTUALES</t>
  </si>
  <si>
    <t>EMPRESA DE RENOVACIÓN Y DESARROLLO URBANO DE BOGOTÁ D.C.</t>
  </si>
  <si>
    <t>IRENE DUARTE MÉNDEZ</t>
  </si>
  <si>
    <t>OTROS INGRESOS CONVENIO SDHT - ERU</t>
  </si>
  <si>
    <t>APORTES DE CAPITAL</t>
  </si>
  <si>
    <t>CARLOS ARTURO PÉREZ DÍAZ</t>
  </si>
  <si>
    <t>GESTOR SENIOR 3 - PRESUPUESTO (E.)</t>
  </si>
  <si>
    <t>LINA MARGARITA AMADOR VILLANEDA</t>
  </si>
  <si>
    <t>GEMMA EDITH LOZANO RAMÍREZ</t>
  </si>
  <si>
    <t>TESORERA GENERAL</t>
  </si>
  <si>
    <t>INFORME DE EJECUCIÓN DEL PRESUPUESTO DE INGRESOS PERIODO 201901</t>
  </si>
  <si>
    <t>INFORME DE EJECUCIÓN DEL PRESUPUESTO DE INGRESOS PERIODO 201902</t>
  </si>
  <si>
    <t>JAVIER SUAREZ PEDRAZA</t>
  </si>
  <si>
    <t>URSULA ABLANQUE MEJÍA</t>
  </si>
  <si>
    <t>GESTOR SENIOR 3 - PRESUPUESTO</t>
  </si>
  <si>
    <t>GERENTE GENERAL</t>
  </si>
  <si>
    <t>INFORME DE EJECUCIÓN DEL PRESUPUESTO DE INGRESOS PERIODO 201903</t>
  </si>
  <si>
    <t>SUBGERENTE DE GESTIÓN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</si>
</sst>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1" formatCode="_-* #,##0_-;\-* #,##0_-;_-* &quot;-&quot;_-;_-@_-"/>
    <numFmt numFmtId="164" formatCode="_(* #,##0.00_);_(* \(#,##0.00\);_(* &quot;-&quot;??_);_(@_)"/>
    <numFmt numFmtId="165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4" fontId="2" fillId="0" borderId="1" xfId="0" applyNumberFormat="1" applyFont="1" applyBorder="1"/>
    <xf numFmtId="2" fontId="0" fillId="0" borderId="11" xfId="0" applyNumberFormat="1" applyBorder="1"/>
    <xf numFmtId="4" fontId="2" fillId="0" borderId="11" xfId="0" applyNumberFormat="1" applyFont="1" applyBorder="1"/>
    <xf numFmtId="4" fontId="2" fillId="0" borderId="3" xfId="0" applyNumberFormat="1" applyFont="1" applyBorder="1"/>
    <xf numFmtId="0" fontId="2" fillId="0" borderId="15" xfId="0" applyFont="1" applyBorder="1"/>
    <xf numFmtId="4" fontId="2" fillId="0" borderId="4" xfId="0" applyNumberFormat="1" applyFont="1" applyBorder="1"/>
    <xf numFmtId="2" fontId="0" fillId="0" borderId="15" xfId="0" applyNumberFormat="1" applyBorder="1"/>
    <xf numFmtId="4" fontId="2" fillId="0" borderId="15" xfId="0" applyNumberFormat="1" applyFont="1" applyBorder="1"/>
    <xf numFmtId="10" fontId="2" fillId="0" borderId="15" xfId="0" applyNumberFormat="1" applyFont="1" applyBorder="1"/>
    <xf numFmtId="4" fontId="2" fillId="0" borderId="5" xfId="0" applyNumberFormat="1" applyFont="1" applyBorder="1"/>
    <xf numFmtId="4" fontId="0" fillId="0" borderId="15" xfId="0" applyNumberFormat="1" applyBorder="1"/>
    <xf numFmtId="0" fontId="0" fillId="0" borderId="15" xfId="0" applyBorder="1"/>
    <xf numFmtId="4" fontId="0" fillId="0" borderId="4" xfId="0" applyNumberFormat="1" applyBorder="1"/>
    <xf numFmtId="2" fontId="0" fillId="0" borderId="4" xfId="0" applyNumberFormat="1" applyBorder="1"/>
    <xf numFmtId="4" fontId="0" fillId="0" borderId="5" xfId="0" applyNumberFormat="1" applyBorder="1"/>
    <xf numFmtId="10" fontId="0" fillId="0" borderId="15" xfId="0" applyNumberFormat="1" applyFont="1" applyBorder="1"/>
    <xf numFmtId="0" fontId="0" fillId="0" borderId="14" xfId="0" applyBorder="1" applyAlignment="1">
      <alignment horizontal="right"/>
    </xf>
    <xf numFmtId="0" fontId="0" fillId="0" borderId="14" xfId="0" applyBorder="1"/>
    <xf numFmtId="4" fontId="0" fillId="0" borderId="6" xfId="0" applyNumberFormat="1" applyBorder="1"/>
    <xf numFmtId="2" fontId="0" fillId="0" borderId="14" xfId="0" applyNumberFormat="1" applyBorder="1"/>
    <xf numFmtId="4" fontId="0" fillId="0" borderId="14" xfId="0" applyNumberFormat="1" applyBorder="1"/>
    <xf numFmtId="4" fontId="2" fillId="0" borderId="13" xfId="0" applyNumberFormat="1" applyFont="1" applyBorder="1"/>
    <xf numFmtId="4" fontId="2" fillId="0" borderId="14" xfId="0" applyNumberFormat="1" applyFont="1" applyBorder="1"/>
    <xf numFmtId="10" fontId="2" fillId="0" borderId="13" xfId="2" applyNumberFormat="1" applyFont="1" applyBorder="1" applyAlignment="1">
      <alignment horizontal="right"/>
    </xf>
    <xf numFmtId="10" fontId="0" fillId="0" borderId="0" xfId="2" applyNumberFormat="1" applyFont="1"/>
    <xf numFmtId="4" fontId="0" fillId="0" borderId="0" xfId="0" applyNumberFormat="1"/>
    <xf numFmtId="164" fontId="0" fillId="0" borderId="0" xfId="1" applyFont="1"/>
    <xf numFmtId="164" fontId="1" fillId="0" borderId="0" xfId="1" applyFont="1"/>
    <xf numFmtId="164" fontId="0" fillId="0" borderId="0" xfId="0" applyNumberFormat="1"/>
    <xf numFmtId="165" fontId="0" fillId="0" borderId="0" xfId="0" applyNumberFormat="1"/>
    <xf numFmtId="0" fontId="0" fillId="0" borderId="15" xfId="0" applyFont="1" applyBorder="1"/>
    <xf numFmtId="0" fontId="0" fillId="0" borderId="0" xfId="0" quotePrefix="1" applyNumberFormat="1" applyFont="1" applyFill="1" applyBorder="1"/>
    <xf numFmtId="4" fontId="0" fillId="0" borderId="4" xfId="0" applyNumberFormat="1" applyFont="1" applyBorder="1"/>
    <xf numFmtId="2" fontId="0" fillId="0" borderId="15" xfId="0" applyNumberFormat="1" applyFont="1" applyBorder="1"/>
    <xf numFmtId="4" fontId="0" fillId="0" borderId="15" xfId="0" applyNumberFormat="1" applyFont="1" applyBorder="1"/>
    <xf numFmtId="4" fontId="0" fillId="0" borderId="5" xfId="0" applyNumberFormat="1" applyFont="1" applyBorder="1"/>
    <xf numFmtId="0" fontId="2" fillId="0" borderId="0" xfId="0" quotePrefix="1" applyNumberFormat="1" applyFont="1" applyFill="1" applyBorder="1"/>
    <xf numFmtId="2" fontId="2" fillId="0" borderId="15" xfId="0" applyNumberFormat="1" applyFont="1" applyBorder="1"/>
    <xf numFmtId="0" fontId="2" fillId="0" borderId="11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0" fillId="0" borderId="15" xfId="0" applyFont="1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10" fontId="2" fillId="0" borderId="11" xfId="0" applyNumberFormat="1" applyFont="1" applyBorder="1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0" fillId="0" borderId="0" xfId="2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/>
    <xf numFmtId="41" fontId="0" fillId="0" borderId="0" xfId="3" applyFont="1"/>
    <xf numFmtId="41" fontId="2" fillId="0" borderId="0" xfId="3" applyFont="1"/>
    <xf numFmtId="0" fontId="0" fillId="2" borderId="0" xfId="0" applyFill="1"/>
    <xf numFmtId="41" fontId="0" fillId="2" borderId="0" xfId="3" applyFont="1" applyFill="1"/>
    <xf numFmtId="0" fontId="0" fillId="2" borderId="0" xfId="0" quotePrefix="1" applyNumberFormat="1" applyFont="1" applyFill="1" applyBorder="1"/>
    <xf numFmtId="4" fontId="0" fillId="2" borderId="4" xfId="0" applyNumberFormat="1" applyFill="1" applyBorder="1"/>
    <xf numFmtId="10" fontId="0" fillId="2" borderId="15" xfId="0" applyNumberFormat="1" applyFont="1" applyFill="1" applyBorder="1"/>
    <xf numFmtId="2" fontId="0" fillId="2" borderId="15" xfId="0" applyNumberFormat="1" applyFill="1" applyBorder="1"/>
    <xf numFmtId="4" fontId="0" fillId="2" borderId="15" xfId="0" applyNumberFormat="1" applyFill="1" applyBorder="1"/>
    <xf numFmtId="4" fontId="0" fillId="0" borderId="4" xfId="0" applyNumberFormat="1" applyFont="1" applyFill="1" applyBorder="1"/>
    <xf numFmtId="10" fontId="0" fillId="0" borderId="15" xfId="0" applyNumberFormat="1" applyFont="1" applyFill="1" applyBorder="1"/>
    <xf numFmtId="4" fontId="0" fillId="0" borderId="15" xfId="0" applyNumberFormat="1" applyFont="1" applyFill="1" applyBorder="1"/>
    <xf numFmtId="0" fontId="0" fillId="0" borderId="0" xfId="0" applyFont="1" applyFill="1"/>
    <xf numFmtId="41" fontId="1" fillId="0" borderId="0" xfId="3" applyFont="1" applyFill="1"/>
    <xf numFmtId="0" fontId="0" fillId="0" borderId="14" xfId="0" applyFill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2" fillId="0" borderId="2" xfId="0" applyNumberFormat="1" applyFont="1" applyBorder="1"/>
    <xf numFmtId="4" fontId="2" fillId="0" borderId="0" xfId="0" applyNumberFormat="1" applyFont="1" applyBorder="1"/>
    <xf numFmtId="4" fontId="0" fillId="0" borderId="0" xfId="0" applyNumberFormat="1" applyFont="1" applyBorder="1"/>
    <xf numFmtId="4" fontId="0" fillId="0" borderId="0" xfId="0" applyNumberFormat="1" applyBorder="1"/>
    <xf numFmtId="2" fontId="0" fillId="0" borderId="0" xfId="0" applyNumberFormat="1" applyBorder="1"/>
    <xf numFmtId="4" fontId="0" fillId="0" borderId="0" xfId="0" applyNumberFormat="1" applyFont="1" applyFill="1" applyBorder="1"/>
    <xf numFmtId="4" fontId="0" fillId="2" borderId="0" xfId="0" applyNumberFormat="1" applyFill="1" applyBorder="1"/>
    <xf numFmtId="4" fontId="0" fillId="0" borderId="7" xfId="0" applyNumberFormat="1" applyBorder="1"/>
    <xf numFmtId="42" fontId="0" fillId="0" borderId="0" xfId="4" applyFont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5">
    <cellStyle name="Millares" xfId="1" builtinId="3"/>
    <cellStyle name="Millares [0]" xfId="3" builtinId="6"/>
    <cellStyle name="Moneda [0]" xfId="4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0917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52980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7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8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opLeftCell="A4" zoomScale="90" zoomScaleNormal="90" workbookViewId="0">
      <selection activeCell="L32" sqref="L32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5.140625" customWidth="1"/>
    <col min="5" max="5" width="15.8554687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1" max="11" width="8" customWidth="1"/>
    <col min="12" max="12" width="17.5703125" customWidth="1"/>
    <col min="16" max="16" width="14.85546875" style="58" customWidth="1"/>
  </cols>
  <sheetData>
    <row r="1" spans="1:12" ht="15.75" x14ac:dyDescent="0.25">
      <c r="A1" s="96" t="s">
        <v>38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</row>
    <row r="2" spans="1:12" ht="15.75" x14ac:dyDescent="0.25">
      <c r="A2" s="99" t="s">
        <v>47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1"/>
    </row>
    <row r="3" spans="1:12" ht="15.75" x14ac:dyDescent="0.25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3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02" t="s">
        <v>0</v>
      </c>
      <c r="B6" s="103"/>
      <c r="C6" s="104" t="s">
        <v>1</v>
      </c>
      <c r="D6" s="92" t="s">
        <v>2</v>
      </c>
      <c r="E6" s="93"/>
      <c r="F6" s="104" t="s">
        <v>3</v>
      </c>
      <c r="G6" s="92" t="s">
        <v>4</v>
      </c>
      <c r="H6" s="93"/>
      <c r="I6" s="106"/>
      <c r="J6" s="107"/>
      <c r="K6" s="107"/>
      <c r="L6" s="108"/>
    </row>
    <row r="7" spans="1:12" ht="60" x14ac:dyDescent="0.25">
      <c r="A7" s="4" t="s">
        <v>5</v>
      </c>
      <c r="B7" s="4" t="s">
        <v>6</v>
      </c>
      <c r="C7" s="105"/>
      <c r="D7" s="4" t="s">
        <v>7</v>
      </c>
      <c r="E7" s="4" t="s">
        <v>8</v>
      </c>
      <c r="F7" s="105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5">
        <v>1</v>
      </c>
      <c r="B8" s="6" t="s">
        <v>13</v>
      </c>
      <c r="C8" s="9">
        <v>32644608000</v>
      </c>
      <c r="D8" s="9">
        <v>0</v>
      </c>
      <c r="E8" s="9">
        <f>+D8</f>
        <v>0</v>
      </c>
      <c r="F8" s="9">
        <f>+C8+E8</f>
        <v>32644608000</v>
      </c>
      <c r="G8" s="7">
        <v>0</v>
      </c>
      <c r="H8" s="7">
        <f>+G8</f>
        <v>0</v>
      </c>
      <c r="I8" s="49">
        <f t="shared" ref="I8:I17" si="0">+H8/F8</f>
        <v>0</v>
      </c>
      <c r="J8" s="10">
        <f t="shared" ref="J8:J15" si="1">+F8-H8</f>
        <v>32644608000</v>
      </c>
      <c r="K8" s="8">
        <v>0</v>
      </c>
      <c r="L8" s="9">
        <f>+H8</f>
        <v>0</v>
      </c>
    </row>
    <row r="9" spans="1:12" x14ac:dyDescent="0.25">
      <c r="A9" s="46">
        <v>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2">
        <f>+G10+G21+G23</f>
        <v>222875621</v>
      </c>
      <c r="H9" s="12">
        <f t="shared" ref="H9:H26" si="4">+G9</f>
        <v>222875621</v>
      </c>
      <c r="I9" s="15">
        <f>+H9/F9</f>
        <v>1.8850560673529017E-3</v>
      </c>
      <c r="J9" s="16">
        <f t="shared" si="1"/>
        <v>118010011379</v>
      </c>
      <c r="K9" s="44">
        <v>0</v>
      </c>
      <c r="L9" s="14">
        <f t="shared" ref="L9:L26" si="5">+H9</f>
        <v>222875621</v>
      </c>
    </row>
    <row r="10" spans="1:12" x14ac:dyDescent="0.25">
      <c r="A10" s="46">
        <v>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2">
        <f>+G11+G16</f>
        <v>104874840</v>
      </c>
      <c r="H10" s="12">
        <f t="shared" si="4"/>
        <v>104874840</v>
      </c>
      <c r="I10" s="15">
        <f t="shared" si="0"/>
        <v>1.2227038597873009E-3</v>
      </c>
      <c r="J10" s="16">
        <f t="shared" si="1"/>
        <v>85668012160</v>
      </c>
      <c r="K10" s="44">
        <v>0</v>
      </c>
      <c r="L10" s="14">
        <f t="shared" si="5"/>
        <v>104874840</v>
      </c>
    </row>
    <row r="11" spans="1:12" x14ac:dyDescent="0.25">
      <c r="A11" s="46">
        <v>211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2">
        <f>+G12+G13+G14+G15</f>
        <v>91787220</v>
      </c>
      <c r="H11" s="12">
        <f t="shared" si="4"/>
        <v>91787220</v>
      </c>
      <c r="I11" s="22">
        <f t="shared" si="0"/>
        <v>1.1099385400229914E-3</v>
      </c>
      <c r="J11" s="16">
        <f t="shared" si="1"/>
        <v>82603980780</v>
      </c>
      <c r="K11" s="44">
        <v>0</v>
      </c>
      <c r="L11" s="14">
        <f t="shared" si="5"/>
        <v>91787220</v>
      </c>
    </row>
    <row r="12" spans="1:12" ht="16.5" customHeight="1" x14ac:dyDescent="0.25">
      <c r="A12" s="47">
        <v>21101</v>
      </c>
      <c r="B12" s="37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39">
        <v>0</v>
      </c>
      <c r="H12" s="39">
        <f t="shared" si="4"/>
        <v>0</v>
      </c>
      <c r="I12" s="22">
        <f t="shared" si="0"/>
        <v>0</v>
      </c>
      <c r="J12" s="42">
        <f t="shared" si="1"/>
        <v>82085768000</v>
      </c>
      <c r="K12" s="40">
        <v>0</v>
      </c>
      <c r="L12" s="41">
        <f t="shared" si="5"/>
        <v>0</v>
      </c>
    </row>
    <row r="13" spans="1:12" x14ac:dyDescent="0.25">
      <c r="A13" s="47">
        <v>21102</v>
      </c>
      <c r="B13" s="38" t="s">
        <v>26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9">
        <v>91787220</v>
      </c>
      <c r="H13" s="19">
        <f t="shared" si="4"/>
        <v>91787220</v>
      </c>
      <c r="I13" s="22">
        <f t="shared" si="0"/>
        <v>0.1504708524590164</v>
      </c>
      <c r="J13" s="21">
        <f t="shared" si="1"/>
        <v>518212780</v>
      </c>
      <c r="K13" s="13">
        <v>0</v>
      </c>
      <c r="L13" s="17">
        <f t="shared" si="5"/>
        <v>91787220</v>
      </c>
    </row>
    <row r="14" spans="1:12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20">
        <v>0</v>
      </c>
      <c r="H14" s="20">
        <f t="shared" si="4"/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5"/>
        <v>0</v>
      </c>
    </row>
    <row r="15" spans="1:12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20">
        <v>0</v>
      </c>
      <c r="H15" s="20">
        <f t="shared" si="4"/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5"/>
        <v>0</v>
      </c>
    </row>
    <row r="16" spans="1:12" x14ac:dyDescent="0.25">
      <c r="A16" s="46" t="s">
        <v>18</v>
      </c>
      <c r="B16" s="43" t="s">
        <v>19</v>
      </c>
      <c r="C16" s="12">
        <f>SUM(C17:C19)</f>
        <v>3077119000</v>
      </c>
      <c r="D16" s="12">
        <f t="shared" ref="D16:K16" si="6">SUM(D17:D19)</f>
        <v>0</v>
      </c>
      <c r="E16" s="12">
        <f t="shared" si="6"/>
        <v>0</v>
      </c>
      <c r="F16" s="12">
        <f t="shared" si="3"/>
        <v>3077119000</v>
      </c>
      <c r="G16" s="12">
        <f>+G17+G19+G18</f>
        <v>13087620</v>
      </c>
      <c r="H16" s="12">
        <f t="shared" si="4"/>
        <v>13087620</v>
      </c>
      <c r="I16" s="15">
        <f t="shared" si="0"/>
        <v>4.253205677128509E-3</v>
      </c>
      <c r="J16" s="12">
        <f>+F16-H16</f>
        <v>3064031380</v>
      </c>
      <c r="K16" s="12">
        <f t="shared" si="6"/>
        <v>0</v>
      </c>
      <c r="L16" s="14">
        <f t="shared" si="5"/>
        <v>13087620</v>
      </c>
    </row>
    <row r="17" spans="1:16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9">
        <v>0</v>
      </c>
      <c r="H17" s="19">
        <f t="shared" si="4"/>
        <v>0</v>
      </c>
      <c r="I17" s="15" t="e">
        <f t="shared" si="0"/>
        <v>#DIV/0!</v>
      </c>
      <c r="J17" s="19">
        <f t="shared" ref="J17:J26" si="7">+F17-H17</f>
        <v>0</v>
      </c>
      <c r="K17" s="13">
        <v>0</v>
      </c>
      <c r="L17" s="17">
        <f t="shared" si="5"/>
        <v>0</v>
      </c>
    </row>
    <row r="18" spans="1:16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9">
        <v>0</v>
      </c>
      <c r="H18" s="19">
        <f>+G18</f>
        <v>0</v>
      </c>
      <c r="I18" s="15">
        <v>0</v>
      </c>
      <c r="J18" s="19">
        <f t="shared" si="7"/>
        <v>0</v>
      </c>
      <c r="K18" s="13">
        <v>0</v>
      </c>
      <c r="L18" s="17">
        <f t="shared" si="5"/>
        <v>0</v>
      </c>
    </row>
    <row r="19" spans="1:16" x14ac:dyDescent="0.25">
      <c r="A19" s="46" t="s">
        <v>31</v>
      </c>
      <c r="B19" s="43" t="s">
        <v>32</v>
      </c>
      <c r="C19" s="12">
        <f>+C20</f>
        <v>3077119000</v>
      </c>
      <c r="D19" s="12">
        <f t="shared" ref="D19:K19" si="8">+D20</f>
        <v>0</v>
      </c>
      <c r="E19" s="12">
        <f t="shared" si="8"/>
        <v>0</v>
      </c>
      <c r="F19" s="12">
        <f t="shared" si="3"/>
        <v>3077119000</v>
      </c>
      <c r="G19" s="12">
        <f>+G20</f>
        <v>13087620</v>
      </c>
      <c r="H19" s="12">
        <f t="shared" si="4"/>
        <v>13087620</v>
      </c>
      <c r="I19" s="15">
        <f>+H19/F19</f>
        <v>4.253205677128509E-3</v>
      </c>
      <c r="J19" s="12">
        <f t="shared" si="7"/>
        <v>3064031380</v>
      </c>
      <c r="K19" s="12">
        <f t="shared" si="8"/>
        <v>0</v>
      </c>
      <c r="L19" s="14">
        <f t="shared" si="5"/>
        <v>13087620</v>
      </c>
    </row>
    <row r="20" spans="1:16" x14ac:dyDescent="0.25">
      <c r="A20" s="47" t="s">
        <v>33</v>
      </c>
      <c r="B20" s="38" t="s">
        <v>37</v>
      </c>
      <c r="C20" s="19">
        <v>3077119000</v>
      </c>
      <c r="D20" s="19">
        <v>0</v>
      </c>
      <c r="E20" s="19">
        <f t="shared" si="2"/>
        <v>0</v>
      </c>
      <c r="F20" s="19">
        <f t="shared" si="3"/>
        <v>3077119000</v>
      </c>
      <c r="G20" s="19">
        <v>13087620</v>
      </c>
      <c r="H20" s="19">
        <f t="shared" si="4"/>
        <v>13087620</v>
      </c>
      <c r="I20" s="22">
        <f>+H20/F20</f>
        <v>4.253205677128509E-3</v>
      </c>
      <c r="J20" s="19">
        <f t="shared" si="7"/>
        <v>3064031380</v>
      </c>
      <c r="K20" s="13">
        <v>0</v>
      </c>
      <c r="L20" s="17">
        <f t="shared" si="5"/>
        <v>13087620</v>
      </c>
    </row>
    <row r="21" spans="1:16" x14ac:dyDescent="0.25">
      <c r="A21" s="46">
        <v>22</v>
      </c>
      <c r="B21" s="11" t="s">
        <v>21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2">
        <f>+G22</f>
        <v>0</v>
      </c>
      <c r="H21" s="12">
        <f t="shared" si="4"/>
        <v>0</v>
      </c>
      <c r="I21" s="15">
        <f>+H21/F21</f>
        <v>0</v>
      </c>
      <c r="J21" s="12">
        <f t="shared" si="7"/>
        <v>31900000000</v>
      </c>
      <c r="K21" s="44">
        <v>0</v>
      </c>
      <c r="L21" s="14">
        <f t="shared" si="5"/>
        <v>0</v>
      </c>
    </row>
    <row r="22" spans="1:16" x14ac:dyDescent="0.25">
      <c r="A22" s="48">
        <v>224</v>
      </c>
      <c r="B22" s="18" t="s">
        <v>22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9">
        <v>0</v>
      </c>
      <c r="H22" s="19">
        <f t="shared" si="4"/>
        <v>0</v>
      </c>
      <c r="I22" s="22">
        <f>+H22/F22</f>
        <v>0</v>
      </c>
      <c r="J22" s="19">
        <f t="shared" si="7"/>
        <v>31900000000</v>
      </c>
      <c r="K22" s="13">
        <v>0</v>
      </c>
      <c r="L22" s="17">
        <f t="shared" si="5"/>
        <v>0</v>
      </c>
    </row>
    <row r="23" spans="1:16" x14ac:dyDescent="0.25">
      <c r="A23" s="46">
        <v>23</v>
      </c>
      <c r="B23" s="11" t="s">
        <v>23</v>
      </c>
      <c r="C23" s="12">
        <f>+C24+C25+C26</f>
        <v>560000000</v>
      </c>
      <c r="D23" s="12">
        <f t="shared" ref="D23:K23" si="9">+D24+D26</f>
        <v>0</v>
      </c>
      <c r="E23" s="12">
        <f t="shared" si="9"/>
        <v>0</v>
      </c>
      <c r="F23" s="12">
        <f t="shared" si="3"/>
        <v>560000000</v>
      </c>
      <c r="G23" s="12">
        <f>+G24+G26</f>
        <v>118000781</v>
      </c>
      <c r="H23" s="12">
        <f t="shared" si="4"/>
        <v>118000781</v>
      </c>
      <c r="I23" s="15">
        <v>0</v>
      </c>
      <c r="J23" s="12">
        <f t="shared" si="7"/>
        <v>441999219</v>
      </c>
      <c r="K23" s="12">
        <f t="shared" si="9"/>
        <v>0</v>
      </c>
      <c r="L23" s="14">
        <f t="shared" si="5"/>
        <v>118000781</v>
      </c>
    </row>
    <row r="24" spans="1:16" x14ac:dyDescent="0.25">
      <c r="A24" s="47">
        <v>232</v>
      </c>
      <c r="B24" s="37" t="s">
        <v>24</v>
      </c>
      <c r="C24" s="39">
        <v>460000000</v>
      </c>
      <c r="D24" s="39">
        <v>0</v>
      </c>
      <c r="E24" s="39">
        <v>0</v>
      </c>
      <c r="F24" s="39">
        <f t="shared" si="3"/>
        <v>460000000</v>
      </c>
      <c r="G24" s="39">
        <v>57885531</v>
      </c>
      <c r="H24" s="39">
        <f t="shared" si="4"/>
        <v>57885531</v>
      </c>
      <c r="I24" s="22">
        <v>0</v>
      </c>
      <c r="J24" s="39">
        <f t="shared" si="7"/>
        <v>402114469</v>
      </c>
      <c r="K24" s="40">
        <v>0</v>
      </c>
      <c r="L24" s="41">
        <f t="shared" si="5"/>
        <v>57885531</v>
      </c>
    </row>
    <row r="25" spans="1:16" hidden="1" x14ac:dyDescent="0.25">
      <c r="A25" s="47">
        <v>234</v>
      </c>
      <c r="B25" s="37" t="s">
        <v>41</v>
      </c>
      <c r="C25" s="39">
        <v>0</v>
      </c>
      <c r="D25" s="39">
        <v>0</v>
      </c>
      <c r="E25" s="39">
        <v>0</v>
      </c>
      <c r="F25" s="39">
        <f t="shared" si="3"/>
        <v>0</v>
      </c>
      <c r="G25" s="39">
        <v>0</v>
      </c>
      <c r="H25" s="39">
        <v>0</v>
      </c>
      <c r="I25" s="22">
        <v>0</v>
      </c>
      <c r="J25" s="39">
        <f t="shared" si="7"/>
        <v>0</v>
      </c>
      <c r="K25" s="40">
        <v>0</v>
      </c>
      <c r="L25" s="41">
        <f t="shared" si="5"/>
        <v>0</v>
      </c>
      <c r="P25" s="59"/>
    </row>
    <row r="26" spans="1:16" x14ac:dyDescent="0.25">
      <c r="A26" s="23">
        <v>239</v>
      </c>
      <c r="B26" s="24" t="s">
        <v>36</v>
      </c>
      <c r="C26" s="25">
        <v>100000000</v>
      </c>
      <c r="D26" s="25">
        <v>0</v>
      </c>
      <c r="E26" s="25">
        <f t="shared" si="2"/>
        <v>0</v>
      </c>
      <c r="F26" s="25">
        <f t="shared" si="3"/>
        <v>100000000</v>
      </c>
      <c r="G26" s="25">
        <v>60115250</v>
      </c>
      <c r="H26" s="25">
        <f t="shared" si="4"/>
        <v>60115250</v>
      </c>
      <c r="I26" s="22">
        <v>0</v>
      </c>
      <c r="J26" s="25">
        <f t="shared" si="7"/>
        <v>39884750</v>
      </c>
      <c r="K26" s="26">
        <v>0</v>
      </c>
      <c r="L26" s="27">
        <f t="shared" si="5"/>
        <v>60115250</v>
      </c>
    </row>
    <row r="27" spans="1:16" x14ac:dyDescent="0.25">
      <c r="A27" s="92" t="s">
        <v>25</v>
      </c>
      <c r="B27" s="93"/>
      <c r="C27" s="28">
        <f t="shared" ref="C27:G27" si="10">+C8+C9</f>
        <v>150877495000</v>
      </c>
      <c r="D27" s="28">
        <f t="shared" si="10"/>
        <v>0</v>
      </c>
      <c r="E27" s="28">
        <f t="shared" si="10"/>
        <v>0</v>
      </c>
      <c r="F27" s="28">
        <f t="shared" si="10"/>
        <v>150877495000</v>
      </c>
      <c r="G27" s="29">
        <f t="shared" si="10"/>
        <v>222875621</v>
      </c>
      <c r="H27" s="29">
        <f>+H8+H9</f>
        <v>222875621</v>
      </c>
      <c r="I27" s="30">
        <f>+H27/F27</f>
        <v>1.4771959264037358E-3</v>
      </c>
      <c r="J27" s="28">
        <f>+F27-H27</f>
        <v>150654619379</v>
      </c>
      <c r="K27" s="28">
        <f>+K8+K9</f>
        <v>0</v>
      </c>
      <c r="L27" s="28">
        <f>+L8+L9</f>
        <v>222875621</v>
      </c>
    </row>
    <row r="28" spans="1:16" x14ac:dyDescent="0.25">
      <c r="H28" s="31"/>
    </row>
    <row r="29" spans="1:16" x14ac:dyDescent="0.25">
      <c r="G29" s="32"/>
      <c r="H29" s="33"/>
      <c r="I29" s="54"/>
      <c r="L29" s="32"/>
      <c r="P29" s="59"/>
    </row>
    <row r="30" spans="1:16" x14ac:dyDescent="0.25">
      <c r="G30" s="32"/>
      <c r="H30" s="33">
        <f>+H27</f>
        <v>222875621</v>
      </c>
      <c r="J30" s="32"/>
    </row>
    <row r="31" spans="1:16" x14ac:dyDescent="0.25">
      <c r="D31" s="32"/>
      <c r="E31" s="32"/>
      <c r="G31" s="32"/>
      <c r="H31" s="34">
        <f>+'ejecucion ingresos FEBRER 1 (2'!H27</f>
        <v>36411388601</v>
      </c>
      <c r="J31" s="32"/>
    </row>
    <row r="32" spans="1:16" x14ac:dyDescent="0.25">
      <c r="F32" s="34"/>
      <c r="G32" s="32"/>
      <c r="H32" s="32">
        <f>SUM(H30:H31)</f>
        <v>36634264222</v>
      </c>
    </row>
    <row r="33" spans="1:12" x14ac:dyDescent="0.25">
      <c r="H33">
        <v>397004717.95999998</v>
      </c>
    </row>
    <row r="34" spans="1:12" x14ac:dyDescent="0.25">
      <c r="A34" s="55"/>
      <c r="B34" s="56" t="s">
        <v>42</v>
      </c>
      <c r="C34" s="55"/>
      <c r="D34" s="94" t="s">
        <v>39</v>
      </c>
      <c r="E34" s="94"/>
      <c r="F34" s="55"/>
      <c r="G34" s="94" t="s">
        <v>45</v>
      </c>
      <c r="H34" s="94"/>
      <c r="I34" s="94"/>
      <c r="J34" s="94" t="s">
        <v>44</v>
      </c>
      <c r="K34" s="94"/>
      <c r="L34" s="94"/>
    </row>
    <row r="35" spans="1:12" x14ac:dyDescent="0.25">
      <c r="B35" s="50" t="s">
        <v>43</v>
      </c>
      <c r="D35" s="95" t="s">
        <v>46</v>
      </c>
      <c r="E35" s="95"/>
      <c r="G35" s="57" t="s">
        <v>34</v>
      </c>
      <c r="H35" s="57"/>
      <c r="J35" s="109" t="s">
        <v>35</v>
      </c>
      <c r="K35" s="109"/>
      <c r="L35" s="109"/>
    </row>
    <row r="36" spans="1:12" x14ac:dyDescent="0.25">
      <c r="G36" s="32"/>
    </row>
    <row r="37" spans="1:12" x14ac:dyDescent="0.25">
      <c r="G37" s="32"/>
      <c r="H37" s="32">
        <f>+G10+'ejecucion ingresos FEBRER 1 (2'!G10+'MARZO 2019'!G10</f>
        <v>549620568</v>
      </c>
    </row>
    <row r="38" spans="1:12" x14ac:dyDescent="0.25">
      <c r="F38" s="33"/>
      <c r="G38" s="32"/>
    </row>
    <row r="39" spans="1:12" x14ac:dyDescent="0.25">
      <c r="F39" s="33"/>
      <c r="G39" s="32"/>
    </row>
    <row r="40" spans="1:12" x14ac:dyDescent="0.25">
      <c r="F40" s="33"/>
      <c r="G40" s="32"/>
    </row>
    <row r="41" spans="1:12" x14ac:dyDescent="0.25">
      <c r="G41" s="32"/>
    </row>
    <row r="42" spans="1:12" x14ac:dyDescent="0.25">
      <c r="F42" s="35"/>
    </row>
    <row r="43" spans="1:12" x14ac:dyDescent="0.25">
      <c r="F43" s="35"/>
    </row>
    <row r="44" spans="1:12" x14ac:dyDescent="0.25">
      <c r="F44" s="36"/>
    </row>
    <row r="46" spans="1:12" x14ac:dyDescent="0.25">
      <c r="F46" s="36"/>
    </row>
  </sheetData>
  <mergeCells count="14">
    <mergeCell ref="A27:B27"/>
    <mergeCell ref="D34:E34"/>
    <mergeCell ref="D35:E35"/>
    <mergeCell ref="A1:L1"/>
    <mergeCell ref="A2:L2"/>
    <mergeCell ref="A6:B6"/>
    <mergeCell ref="C6:C7"/>
    <mergeCell ref="D6:E6"/>
    <mergeCell ref="F6:F7"/>
    <mergeCell ref="G6:H6"/>
    <mergeCell ref="I6:L6"/>
    <mergeCell ref="J34:L34"/>
    <mergeCell ref="J35:L35"/>
    <mergeCell ref="G34:I34"/>
  </mergeCells>
  <printOptions horizontalCentered="1"/>
  <pageMargins left="0.9055118110236221" right="0.70866141732283472" top="0.74803149606299213" bottom="0.74803149606299213" header="0.31496062992125984" footer="0.31496062992125984"/>
  <pageSetup paperSize="256" scale="55" orientation="landscape" horizontalDpi="4294967295" verticalDpi="4294967295" r:id="rId1"/>
  <ignoredErrors>
    <ignoredError sqref="E16 E19:F19 F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zoomScale="120" zoomScaleNormal="120" workbookViewId="0">
      <selection activeCell="H27" sqref="H27:H29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4.42578125" customWidth="1"/>
    <col min="5" max="5" width="15.14062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9.28515625" customWidth="1"/>
    <col min="11" max="11" width="11" customWidth="1"/>
    <col min="12" max="12" width="19.85546875" customWidth="1"/>
    <col min="16" max="16" width="14.85546875" style="58" customWidth="1"/>
  </cols>
  <sheetData>
    <row r="1" spans="1:12" ht="15.75" x14ac:dyDescent="0.25">
      <c r="A1" s="96" t="s">
        <v>38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</row>
    <row r="2" spans="1:12" ht="15.75" x14ac:dyDescent="0.25">
      <c r="A2" s="99" t="s">
        <v>48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1"/>
    </row>
    <row r="3" spans="1:12" ht="15.75" x14ac:dyDescent="0.25">
      <c r="A3" s="75"/>
      <c r="B3" s="76"/>
      <c r="C3" s="76"/>
      <c r="D3" s="76"/>
      <c r="E3" s="76"/>
      <c r="F3" s="76"/>
      <c r="G3" s="76"/>
      <c r="H3" s="76"/>
      <c r="I3" s="76"/>
      <c r="J3" s="76"/>
      <c r="K3" s="76"/>
      <c r="L3" s="77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02" t="s">
        <v>0</v>
      </c>
      <c r="B6" s="103"/>
      <c r="C6" s="104" t="s">
        <v>1</v>
      </c>
      <c r="D6" s="92" t="s">
        <v>2</v>
      </c>
      <c r="E6" s="93"/>
      <c r="F6" s="104" t="s">
        <v>3</v>
      </c>
      <c r="G6" s="92" t="s">
        <v>4</v>
      </c>
      <c r="H6" s="93"/>
      <c r="I6" s="106"/>
      <c r="J6" s="107"/>
      <c r="K6" s="107"/>
      <c r="L6" s="108"/>
    </row>
    <row r="7" spans="1:12" ht="30" x14ac:dyDescent="0.25">
      <c r="A7" s="4" t="s">
        <v>5</v>
      </c>
      <c r="B7" s="4" t="s">
        <v>6</v>
      </c>
      <c r="C7" s="105"/>
      <c r="D7" s="4" t="s">
        <v>7</v>
      </c>
      <c r="E7" s="4" t="s">
        <v>8</v>
      </c>
      <c r="F7" s="105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5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7">
        <f>+C8+E8</f>
        <v>32644608000</v>
      </c>
      <c r="G8" s="9">
        <v>26821080848</v>
      </c>
      <c r="H8" s="83">
        <f>+G8+'ejecucion ingresos ENERO 19'!H8</f>
        <v>26821080848</v>
      </c>
      <c r="I8" s="49">
        <f t="shared" ref="I8:I13" si="0">+H8/F8</f>
        <v>0.82160829892642606</v>
      </c>
      <c r="J8" s="10">
        <f t="shared" ref="J8:J15" si="1">+F8-H8</f>
        <v>5823527152</v>
      </c>
      <c r="K8" s="8">
        <v>0</v>
      </c>
      <c r="L8" s="9">
        <f>+H8</f>
        <v>26821080848</v>
      </c>
    </row>
    <row r="9" spans="1:12" x14ac:dyDescent="0.25">
      <c r="A9" s="46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4">
        <f>+G10+G21+G23</f>
        <v>9367432132</v>
      </c>
      <c r="H9" s="84">
        <f>+G9+'ejecucion ingresos ENERO 19'!H9</f>
        <v>9590307753</v>
      </c>
      <c r="I9" s="15">
        <f t="shared" si="0"/>
        <v>8.1113706992539225E-2</v>
      </c>
      <c r="J9" s="16">
        <f t="shared" si="1"/>
        <v>108642579247</v>
      </c>
      <c r="K9" s="44">
        <v>0</v>
      </c>
      <c r="L9" s="14">
        <f t="shared" ref="L9:L26" si="4">+H9</f>
        <v>9590307753</v>
      </c>
    </row>
    <row r="10" spans="1:12" x14ac:dyDescent="0.25">
      <c r="A10" s="46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4">
        <f>+G11+G16</f>
        <v>199592784</v>
      </c>
      <c r="H10" s="84">
        <f>+G10+'ejecucion ingresos ENERO 19'!H10</f>
        <v>304467624</v>
      </c>
      <c r="I10" s="15">
        <f t="shared" si="0"/>
        <v>3.5496954183202437E-3</v>
      </c>
      <c r="J10" s="16">
        <f t="shared" si="1"/>
        <v>85468419376</v>
      </c>
      <c r="K10" s="44">
        <v>0</v>
      </c>
      <c r="L10" s="14">
        <f t="shared" si="4"/>
        <v>304467624</v>
      </c>
    </row>
    <row r="11" spans="1:12" x14ac:dyDescent="0.25">
      <c r="A11" s="46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4">
        <f>+G12+G13+G14+G15</f>
        <v>0</v>
      </c>
      <c r="H11" s="84">
        <f>+G11+'ejecucion ingresos ENERO 19'!H11</f>
        <v>91787220</v>
      </c>
      <c r="I11" s="22">
        <f t="shared" si="0"/>
        <v>1.1099385400229914E-3</v>
      </c>
      <c r="J11" s="16">
        <f t="shared" si="1"/>
        <v>82603980780</v>
      </c>
      <c r="K11" s="44">
        <v>0</v>
      </c>
      <c r="L11" s="14">
        <f t="shared" si="4"/>
        <v>91787220</v>
      </c>
    </row>
    <row r="12" spans="1:12" ht="16.5" customHeight="1" x14ac:dyDescent="0.25">
      <c r="A12" s="47">
        <v>3210101</v>
      </c>
      <c r="B12" s="37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41">
        <v>0</v>
      </c>
      <c r="H12" s="85">
        <f>+G12+'ejecucion ingresos ENERO 19'!H12</f>
        <v>0</v>
      </c>
      <c r="I12" s="22">
        <f t="shared" si="0"/>
        <v>0</v>
      </c>
      <c r="J12" s="42">
        <f t="shared" si="1"/>
        <v>82085768000</v>
      </c>
      <c r="K12" s="40">
        <v>0</v>
      </c>
      <c r="L12" s="41">
        <f t="shared" si="4"/>
        <v>0</v>
      </c>
    </row>
    <row r="13" spans="1:12" x14ac:dyDescent="0.25">
      <c r="A13" s="47">
        <v>3210102</v>
      </c>
      <c r="B13" s="38" t="s">
        <v>26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7">
        <v>0</v>
      </c>
      <c r="H13" s="86">
        <f>+G13+'ejecucion ingresos ENERO 19'!H13</f>
        <v>91787220</v>
      </c>
      <c r="I13" s="22">
        <f t="shared" si="0"/>
        <v>0.1504708524590164</v>
      </c>
      <c r="J13" s="21">
        <f t="shared" si="1"/>
        <v>518212780</v>
      </c>
      <c r="K13" s="13">
        <v>0</v>
      </c>
      <c r="L13" s="17">
        <f t="shared" si="4"/>
        <v>91787220</v>
      </c>
    </row>
    <row r="14" spans="1:12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13">
        <v>0</v>
      </c>
      <c r="H14" s="87">
        <f>+G14+'ejecucion ingresos ENERO 19'!H14</f>
        <v>0</v>
      </c>
      <c r="I14" s="15" t="e">
        <f t="shared" ref="I14:I20" si="5">+H14/F14</f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2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13">
        <v>0</v>
      </c>
      <c r="H15" s="87">
        <f>+G15+'ejecucion ingresos ENERO 19'!H15</f>
        <v>0</v>
      </c>
      <c r="I15" s="15" t="e">
        <f t="shared" si="5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2" x14ac:dyDescent="0.25">
      <c r="A16" s="46">
        <v>32102</v>
      </c>
      <c r="B16" s="43" t="s">
        <v>19</v>
      </c>
      <c r="C16" s="12">
        <f>SUM(C17:C19)</f>
        <v>3077119000</v>
      </c>
      <c r="D16" s="12">
        <f t="shared" ref="D16:K16" si="6">SUM(D17:D19)</f>
        <v>0</v>
      </c>
      <c r="E16" s="12">
        <f t="shared" si="6"/>
        <v>0</v>
      </c>
      <c r="F16" s="12">
        <f t="shared" si="3"/>
        <v>3077119000</v>
      </c>
      <c r="G16" s="14">
        <f>+G17+G19+G18</f>
        <v>199592784</v>
      </c>
      <c r="H16" s="84">
        <f>+G16+'ejecucion ingresos ENERO 19'!H16</f>
        <v>212680404</v>
      </c>
      <c r="I16" s="15">
        <f>+H16/F16</f>
        <v>6.9116730292198642E-2</v>
      </c>
      <c r="J16" s="12">
        <f>+F16-H16</f>
        <v>2864438596</v>
      </c>
      <c r="K16" s="12">
        <f t="shared" si="6"/>
        <v>0</v>
      </c>
      <c r="L16" s="14">
        <f t="shared" si="4"/>
        <v>212680404</v>
      </c>
    </row>
    <row r="17" spans="1:16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7">
        <v>0</v>
      </c>
      <c r="H17" s="86">
        <f>+G17+'ejecucion ingresos ENERO 19'!H17</f>
        <v>0</v>
      </c>
      <c r="I17" s="15" t="e">
        <f t="shared" si="5"/>
        <v>#DIV/0!</v>
      </c>
      <c r="J17" s="19">
        <f t="shared" ref="J17:J26" si="7">+F17-H17</f>
        <v>0</v>
      </c>
      <c r="K17" s="13">
        <v>0</v>
      </c>
      <c r="L17" s="17">
        <f t="shared" si="4"/>
        <v>0</v>
      </c>
    </row>
    <row r="18" spans="1:16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7">
        <v>0</v>
      </c>
      <c r="H18" s="86">
        <f>+G18+'ejecucion ingresos ENERO 19'!H18</f>
        <v>0</v>
      </c>
      <c r="I18" s="15">
        <v>0</v>
      </c>
      <c r="J18" s="19">
        <f t="shared" si="7"/>
        <v>0</v>
      </c>
      <c r="K18" s="13">
        <v>0</v>
      </c>
      <c r="L18" s="17">
        <f t="shared" si="4"/>
        <v>0</v>
      </c>
    </row>
    <row r="19" spans="1:16" s="70" customFormat="1" x14ac:dyDescent="0.25">
      <c r="A19" s="47">
        <v>3210201</v>
      </c>
      <c r="B19" s="38" t="s">
        <v>32</v>
      </c>
      <c r="C19" s="67">
        <f>+C20</f>
        <v>3077119000</v>
      </c>
      <c r="D19" s="67">
        <f t="shared" ref="D19:K19" si="8">+D20</f>
        <v>0</v>
      </c>
      <c r="E19" s="67">
        <f t="shared" si="8"/>
        <v>0</v>
      </c>
      <c r="F19" s="67">
        <f t="shared" si="3"/>
        <v>3077119000</v>
      </c>
      <c r="G19" s="69">
        <v>199592784</v>
      </c>
      <c r="H19" s="88">
        <f>+G19+'ejecucion ingresos ENERO 19'!H19</f>
        <v>212680404</v>
      </c>
      <c r="I19" s="68">
        <f>+H19/F19</f>
        <v>6.9116730292198642E-2</v>
      </c>
      <c r="J19" s="67">
        <f t="shared" si="7"/>
        <v>2864438596</v>
      </c>
      <c r="K19" s="67">
        <f t="shared" si="8"/>
        <v>0</v>
      </c>
      <c r="L19" s="69">
        <f t="shared" si="4"/>
        <v>212680404</v>
      </c>
      <c r="P19" s="71"/>
    </row>
    <row r="20" spans="1:16" s="60" customFormat="1" hidden="1" x14ac:dyDescent="0.25">
      <c r="A20" s="47" t="s">
        <v>33</v>
      </c>
      <c r="B20" s="62" t="s">
        <v>37</v>
      </c>
      <c r="C20" s="63">
        <v>3077119000</v>
      </c>
      <c r="D20" s="63">
        <v>0</v>
      </c>
      <c r="E20" s="63">
        <f t="shared" si="2"/>
        <v>0</v>
      </c>
      <c r="F20" s="63">
        <f t="shared" si="3"/>
        <v>3077119000</v>
      </c>
      <c r="G20" s="66">
        <v>0</v>
      </c>
      <c r="H20" s="89">
        <f>+G20+'ejecucion ingresos ENERO 19'!H20</f>
        <v>13087620</v>
      </c>
      <c r="I20" s="64">
        <f t="shared" si="5"/>
        <v>4.253205677128509E-3</v>
      </c>
      <c r="J20" s="63">
        <f t="shared" si="7"/>
        <v>3064031380</v>
      </c>
      <c r="K20" s="65">
        <v>0</v>
      </c>
      <c r="L20" s="66">
        <f t="shared" si="4"/>
        <v>13087620</v>
      </c>
      <c r="P20" s="61"/>
    </row>
    <row r="21" spans="1:16" x14ac:dyDescent="0.25">
      <c r="A21" s="46">
        <v>322</v>
      </c>
      <c r="B21" s="11" t="s">
        <v>21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4">
        <f>+G22</f>
        <v>9000000000</v>
      </c>
      <c r="H21" s="84">
        <f>+G21+'ejecucion ingresos ENERO 19'!H21</f>
        <v>9000000000</v>
      </c>
      <c r="I21" s="15">
        <f>+H21/F21</f>
        <v>0.28213166144200624</v>
      </c>
      <c r="J21" s="12">
        <f t="shared" si="7"/>
        <v>22900000000</v>
      </c>
      <c r="K21" s="44">
        <v>0</v>
      </c>
      <c r="L21" s="14">
        <f t="shared" si="4"/>
        <v>9000000000</v>
      </c>
    </row>
    <row r="22" spans="1:16" x14ac:dyDescent="0.25">
      <c r="A22" s="48">
        <v>32204</v>
      </c>
      <c r="B22" s="18" t="s">
        <v>22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7">
        <v>9000000000</v>
      </c>
      <c r="H22" s="86">
        <f>+G22+'ejecucion ingresos ENERO 19'!H22</f>
        <v>9000000000</v>
      </c>
      <c r="I22" s="22">
        <f>+H22/F22</f>
        <v>0.28213166144200624</v>
      </c>
      <c r="J22" s="19">
        <f t="shared" si="7"/>
        <v>22900000000</v>
      </c>
      <c r="K22" s="13">
        <v>0</v>
      </c>
      <c r="L22" s="17">
        <f t="shared" si="4"/>
        <v>9000000000</v>
      </c>
    </row>
    <row r="23" spans="1:16" x14ac:dyDescent="0.25">
      <c r="A23" s="46">
        <v>323</v>
      </c>
      <c r="B23" s="11" t="s">
        <v>23</v>
      </c>
      <c r="C23" s="12">
        <f>+C24+C25+C26</f>
        <v>560000000</v>
      </c>
      <c r="D23" s="12">
        <f t="shared" ref="D23:K23" si="9">+D24+D26</f>
        <v>0</v>
      </c>
      <c r="E23" s="12">
        <f t="shared" si="9"/>
        <v>0</v>
      </c>
      <c r="F23" s="12">
        <f t="shared" si="3"/>
        <v>560000000</v>
      </c>
      <c r="G23" s="14">
        <f>+G24+G26</f>
        <v>167839348</v>
      </c>
      <c r="H23" s="84">
        <f>+G23+'ejecucion ingresos ENERO 19'!H23</f>
        <v>285840129</v>
      </c>
      <c r="I23" s="15">
        <f>+H23/F23</f>
        <v>0.51042880178571426</v>
      </c>
      <c r="J23" s="12">
        <f t="shared" si="7"/>
        <v>274159871</v>
      </c>
      <c r="K23" s="12">
        <f t="shared" si="9"/>
        <v>0</v>
      </c>
      <c r="L23" s="14">
        <f t="shared" si="4"/>
        <v>285840129</v>
      </c>
    </row>
    <row r="24" spans="1:16" x14ac:dyDescent="0.25">
      <c r="A24" s="47">
        <v>32302</v>
      </c>
      <c r="B24" s="37" t="s">
        <v>24</v>
      </c>
      <c r="C24" s="39">
        <v>460000000</v>
      </c>
      <c r="D24" s="39">
        <v>0</v>
      </c>
      <c r="E24" s="39">
        <v>0</v>
      </c>
      <c r="F24" s="39">
        <f t="shared" si="3"/>
        <v>460000000</v>
      </c>
      <c r="G24" s="41">
        <v>62274752</v>
      </c>
      <c r="H24" s="85">
        <f>+G24+'ejecucion ingresos ENERO 19'!H24</f>
        <v>120160283</v>
      </c>
      <c r="I24" s="22">
        <f>+H24/F24</f>
        <v>0.26121800652173915</v>
      </c>
      <c r="J24" s="39">
        <f t="shared" si="7"/>
        <v>339839717</v>
      </c>
      <c r="K24" s="40">
        <v>0</v>
      </c>
      <c r="L24" s="41">
        <f t="shared" si="4"/>
        <v>120160283</v>
      </c>
    </row>
    <row r="25" spans="1:16" hidden="1" x14ac:dyDescent="0.25">
      <c r="A25" s="47">
        <v>234</v>
      </c>
      <c r="B25" s="37" t="s">
        <v>41</v>
      </c>
      <c r="C25" s="39">
        <v>0</v>
      </c>
      <c r="D25" s="39">
        <v>0</v>
      </c>
      <c r="E25" s="39">
        <v>0</v>
      </c>
      <c r="F25" s="39">
        <f t="shared" si="3"/>
        <v>0</v>
      </c>
      <c r="G25" s="41">
        <v>0</v>
      </c>
      <c r="H25" s="85">
        <f>+G25+'ejecucion ingresos ENERO 19'!H25</f>
        <v>0</v>
      </c>
      <c r="I25" s="22">
        <v>0</v>
      </c>
      <c r="J25" s="39">
        <f t="shared" si="7"/>
        <v>0</v>
      </c>
      <c r="K25" s="40">
        <v>0</v>
      </c>
      <c r="L25" s="41">
        <f t="shared" si="4"/>
        <v>0</v>
      </c>
      <c r="P25" s="59"/>
    </row>
    <row r="26" spans="1:16" x14ac:dyDescent="0.25">
      <c r="A26" s="72">
        <v>32309</v>
      </c>
      <c r="B26" s="24" t="s">
        <v>36</v>
      </c>
      <c r="C26" s="25">
        <v>100000000</v>
      </c>
      <c r="D26" s="25">
        <v>0</v>
      </c>
      <c r="E26" s="25">
        <f t="shared" si="2"/>
        <v>0</v>
      </c>
      <c r="F26" s="25">
        <f t="shared" si="3"/>
        <v>100000000</v>
      </c>
      <c r="G26" s="27">
        <v>105564596</v>
      </c>
      <c r="H26" s="90">
        <f>+G26+'ejecucion ingresos ENERO 19'!H26</f>
        <v>165679846</v>
      </c>
      <c r="I26" s="22">
        <f>+H26/F26</f>
        <v>1.6567984600000001</v>
      </c>
      <c r="J26" s="25">
        <f t="shared" si="7"/>
        <v>-65679846</v>
      </c>
      <c r="K26" s="26">
        <v>0</v>
      </c>
      <c r="L26" s="27">
        <f t="shared" si="4"/>
        <v>165679846</v>
      </c>
    </row>
    <row r="27" spans="1:16" x14ac:dyDescent="0.25">
      <c r="A27" s="92" t="s">
        <v>25</v>
      </c>
      <c r="B27" s="93"/>
      <c r="C27" s="28">
        <f t="shared" ref="C27:F27" si="10">+C8+C9</f>
        <v>150877495000</v>
      </c>
      <c r="D27" s="28">
        <f t="shared" si="10"/>
        <v>0</v>
      </c>
      <c r="E27" s="28">
        <f t="shared" si="10"/>
        <v>0</v>
      </c>
      <c r="F27" s="28">
        <f t="shared" si="10"/>
        <v>150877495000</v>
      </c>
      <c r="G27" s="29">
        <f>+G8+G9</f>
        <v>36188512980</v>
      </c>
      <c r="H27" s="29">
        <f>+H8+H9</f>
        <v>36411388601</v>
      </c>
      <c r="I27" s="30">
        <f>+H27/F27</f>
        <v>0.24133081345895888</v>
      </c>
      <c r="J27" s="28">
        <f>+F27-H27</f>
        <v>114466106399</v>
      </c>
      <c r="K27" s="28">
        <f>+K8+K9</f>
        <v>0</v>
      </c>
      <c r="L27" s="28">
        <f>+L8+L9</f>
        <v>36411388601</v>
      </c>
    </row>
    <row r="28" spans="1:16" x14ac:dyDescent="0.25">
      <c r="H28" s="31"/>
    </row>
    <row r="29" spans="1:16" x14ac:dyDescent="0.25">
      <c r="G29" s="32"/>
      <c r="H29" s="33">
        <v>397004717.95999998</v>
      </c>
      <c r="I29" s="54"/>
      <c r="L29" s="32"/>
      <c r="P29" s="59"/>
    </row>
    <row r="30" spans="1:16" x14ac:dyDescent="0.25">
      <c r="G30" s="32"/>
      <c r="H30" s="33"/>
      <c r="J30" s="32"/>
    </row>
    <row r="31" spans="1:16" x14ac:dyDescent="0.25">
      <c r="D31" s="32"/>
      <c r="E31" s="32"/>
      <c r="G31" s="32"/>
      <c r="H31" s="34"/>
      <c r="J31" s="32"/>
    </row>
    <row r="32" spans="1:16" x14ac:dyDescent="0.25">
      <c r="F32" s="34"/>
      <c r="G32" s="32"/>
      <c r="H32" s="32"/>
    </row>
    <row r="34" spans="1:12" x14ac:dyDescent="0.25">
      <c r="A34" s="55"/>
      <c r="B34" s="73" t="s">
        <v>49</v>
      </c>
      <c r="C34" s="55"/>
      <c r="D34" s="94" t="s">
        <v>39</v>
      </c>
      <c r="E34" s="94"/>
      <c r="F34" s="55"/>
      <c r="G34" s="94" t="s">
        <v>45</v>
      </c>
      <c r="H34" s="94"/>
      <c r="I34" s="94"/>
      <c r="J34" s="110" t="s">
        <v>50</v>
      </c>
      <c r="K34" s="110"/>
      <c r="L34" s="110"/>
    </row>
    <row r="35" spans="1:12" x14ac:dyDescent="0.25">
      <c r="B35" s="74" t="s">
        <v>51</v>
      </c>
      <c r="D35" s="95" t="s">
        <v>46</v>
      </c>
      <c r="E35" s="95"/>
      <c r="G35" s="57" t="s">
        <v>34</v>
      </c>
      <c r="H35" s="57"/>
      <c r="J35" s="95" t="s">
        <v>52</v>
      </c>
      <c r="K35" s="95"/>
      <c r="L35" s="95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2"/>
    </row>
    <row r="40" spans="1:12" x14ac:dyDescent="0.25">
      <c r="F40" s="33"/>
      <c r="G40" s="32"/>
    </row>
    <row r="41" spans="1:12" x14ac:dyDescent="0.25">
      <c r="G41" s="32"/>
    </row>
    <row r="42" spans="1:12" x14ac:dyDescent="0.25">
      <c r="F42" s="35"/>
    </row>
    <row r="43" spans="1:12" x14ac:dyDescent="0.25">
      <c r="F43" s="35"/>
    </row>
    <row r="44" spans="1:12" x14ac:dyDescent="0.25">
      <c r="F44" s="36"/>
    </row>
    <row r="46" spans="1:12" x14ac:dyDescent="0.25">
      <c r="F46" s="36"/>
    </row>
  </sheetData>
  <mergeCells count="14">
    <mergeCell ref="A1:L1"/>
    <mergeCell ref="A2:L2"/>
    <mergeCell ref="A6:B6"/>
    <mergeCell ref="C6:C7"/>
    <mergeCell ref="D6:E6"/>
    <mergeCell ref="F6:F7"/>
    <mergeCell ref="G6:H6"/>
    <mergeCell ref="I6:L6"/>
    <mergeCell ref="A27:B27"/>
    <mergeCell ref="D34:E34"/>
    <mergeCell ref="G34:I34"/>
    <mergeCell ref="J34:L34"/>
    <mergeCell ref="D35:E35"/>
    <mergeCell ref="J35:L35"/>
  </mergeCells>
  <printOptions horizontalCentered="1"/>
  <pageMargins left="1.1023622047244095" right="0.51181102362204722" top="0.74803149606299213" bottom="0.74803149606299213" header="0.31496062992125984" footer="0.31496062992125984"/>
  <pageSetup paperSize="145" scale="67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zoomScaleNormal="100" workbookViewId="0">
      <selection activeCell="L36" sqref="L36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4.42578125" customWidth="1"/>
    <col min="5" max="5" width="15.140625" customWidth="1"/>
    <col min="6" max="6" width="18.7109375" bestFit="1" customWidth="1"/>
    <col min="7" max="7" width="17.5703125" bestFit="1" customWidth="1"/>
    <col min="8" max="8" width="19" bestFit="1" customWidth="1"/>
    <col min="9" max="9" width="17.42578125" customWidth="1"/>
    <col min="10" max="10" width="19.28515625" customWidth="1"/>
    <col min="11" max="11" width="11" customWidth="1"/>
    <col min="12" max="12" width="19.85546875" customWidth="1"/>
    <col min="16" max="16" width="18.140625" style="58" customWidth="1"/>
  </cols>
  <sheetData>
    <row r="1" spans="1:12" ht="15.75" x14ac:dyDescent="0.25">
      <c r="A1" s="96" t="s">
        <v>38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</row>
    <row r="2" spans="1:12" ht="15.75" x14ac:dyDescent="0.25">
      <c r="A2" s="99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1"/>
    </row>
    <row r="3" spans="1:12" ht="15.75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  <c r="K3" s="81"/>
      <c r="L3" s="82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02" t="s">
        <v>0</v>
      </c>
      <c r="B6" s="103"/>
      <c r="C6" s="104" t="s">
        <v>1</v>
      </c>
      <c r="D6" s="92" t="s">
        <v>2</v>
      </c>
      <c r="E6" s="93"/>
      <c r="F6" s="104" t="s">
        <v>3</v>
      </c>
      <c r="G6" s="92" t="s">
        <v>4</v>
      </c>
      <c r="H6" s="93"/>
      <c r="I6" s="106"/>
      <c r="J6" s="107"/>
      <c r="K6" s="107"/>
      <c r="L6" s="108"/>
    </row>
    <row r="7" spans="1:12" ht="30" x14ac:dyDescent="0.25">
      <c r="A7" s="4" t="s">
        <v>5</v>
      </c>
      <c r="B7" s="4" t="s">
        <v>6</v>
      </c>
      <c r="C7" s="105"/>
      <c r="D7" s="4" t="s">
        <v>7</v>
      </c>
      <c r="E7" s="4" t="s">
        <v>8</v>
      </c>
      <c r="F7" s="105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5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7">
        <f>+C8+E8</f>
        <v>32644608000</v>
      </c>
      <c r="G8" s="9"/>
      <c r="H8" s="83">
        <f>+'ejecucion ingresos FEBRER 1 (2'!H8</f>
        <v>26821080848</v>
      </c>
      <c r="I8" s="49">
        <f t="shared" ref="I8:I20" si="0">+H8/F8</f>
        <v>0.82160829892642606</v>
      </c>
      <c r="J8" s="10">
        <f t="shared" ref="J8:J15" si="1">+F8-H8</f>
        <v>5823527152</v>
      </c>
      <c r="K8" s="8">
        <v>0</v>
      </c>
      <c r="L8" s="9">
        <f>+H8</f>
        <v>26821080848</v>
      </c>
    </row>
    <row r="9" spans="1:12" x14ac:dyDescent="0.25">
      <c r="A9" s="46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4">
        <f>+G11+G16+G21+G23</f>
        <v>397004717</v>
      </c>
      <c r="H9" s="84">
        <f>+G9+'ejecucion ingresos FEBRER 1 (2'!H9</f>
        <v>9987312470</v>
      </c>
      <c r="I9" s="15">
        <f t="shared" si="0"/>
        <v>8.4471526691215784E-2</v>
      </c>
      <c r="J9" s="16">
        <f t="shared" si="1"/>
        <v>108245574530</v>
      </c>
      <c r="K9" s="44">
        <v>0</v>
      </c>
      <c r="L9" s="14">
        <f t="shared" ref="L9:L26" si="4">+H9</f>
        <v>9987312470</v>
      </c>
    </row>
    <row r="10" spans="1:12" x14ac:dyDescent="0.25">
      <c r="A10" s="46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4">
        <f>+G11+G16</f>
        <v>245152944</v>
      </c>
      <c r="H10" s="84">
        <f>+G10+'ejecucion ingresos FEBRER 1 (2'!H10</f>
        <v>549620568</v>
      </c>
      <c r="I10" s="15">
        <f t="shared" si="0"/>
        <v>6.407859024262527E-3</v>
      </c>
      <c r="J10" s="16">
        <f t="shared" si="1"/>
        <v>85223266432</v>
      </c>
      <c r="K10" s="44">
        <v>0</v>
      </c>
      <c r="L10" s="14">
        <f t="shared" si="4"/>
        <v>549620568</v>
      </c>
    </row>
    <row r="11" spans="1:12" x14ac:dyDescent="0.25">
      <c r="A11" s="46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4">
        <f>+G12+G13+G14+G15</f>
        <v>30595740</v>
      </c>
      <c r="H11" s="84">
        <f>+G11+'ejecucion ingresos FEBRER 1 (2'!H11</f>
        <v>122382960</v>
      </c>
      <c r="I11" s="22">
        <f t="shared" si="0"/>
        <v>1.4799180533639883E-3</v>
      </c>
      <c r="J11" s="16">
        <f t="shared" si="1"/>
        <v>82573385040</v>
      </c>
      <c r="K11" s="44">
        <v>0</v>
      </c>
      <c r="L11" s="14">
        <f t="shared" si="4"/>
        <v>122382960</v>
      </c>
    </row>
    <row r="12" spans="1:12" ht="16.5" customHeight="1" x14ac:dyDescent="0.25">
      <c r="A12" s="47">
        <v>3210101</v>
      </c>
      <c r="B12" s="37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41">
        <v>0</v>
      </c>
      <c r="H12" s="85">
        <f>+G12+'ejecucion ingresos FEBRER 1 (2'!H12</f>
        <v>0</v>
      </c>
      <c r="I12" s="22">
        <f t="shared" si="0"/>
        <v>0</v>
      </c>
      <c r="J12" s="42">
        <f t="shared" si="1"/>
        <v>82085768000</v>
      </c>
      <c r="K12" s="40">
        <v>0</v>
      </c>
      <c r="L12" s="41">
        <f t="shared" si="4"/>
        <v>0</v>
      </c>
    </row>
    <row r="13" spans="1:12" x14ac:dyDescent="0.25">
      <c r="A13" s="47">
        <v>3210102</v>
      </c>
      <c r="B13" s="38" t="s">
        <v>26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7">
        <v>30595740</v>
      </c>
      <c r="H13" s="86">
        <f>+G13+'ejecucion ingresos FEBRER 1 (2'!H13</f>
        <v>122382960</v>
      </c>
      <c r="I13" s="22">
        <f t="shared" si="0"/>
        <v>0.20062780327868854</v>
      </c>
      <c r="J13" s="21">
        <f t="shared" si="1"/>
        <v>487617040</v>
      </c>
      <c r="K13" s="13">
        <v>0</v>
      </c>
      <c r="L13" s="17">
        <f t="shared" si="4"/>
        <v>122382960</v>
      </c>
    </row>
    <row r="14" spans="1:12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13">
        <v>0</v>
      </c>
      <c r="H14" s="87">
        <f>+G14+'ejecucion ingresos ENERO 19'!H14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2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13">
        <v>0</v>
      </c>
      <c r="H15" s="87">
        <f>+G15+'ejecucion ingresos ENERO 19'!H15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2" x14ac:dyDescent="0.25">
      <c r="A16" s="46">
        <v>32102</v>
      </c>
      <c r="B16" s="43" t="s">
        <v>19</v>
      </c>
      <c r="C16" s="12">
        <f>SUM(C17:C19)</f>
        <v>3077119000</v>
      </c>
      <c r="D16" s="12">
        <f t="shared" ref="D16:K16" si="5">SUM(D17:D19)</f>
        <v>0</v>
      </c>
      <c r="E16" s="12">
        <f t="shared" si="5"/>
        <v>0</v>
      </c>
      <c r="F16" s="12">
        <f t="shared" si="3"/>
        <v>3077119000</v>
      </c>
      <c r="G16" s="14">
        <f>+G19</f>
        <v>214557204</v>
      </c>
      <c r="H16" s="84">
        <f>+G16+'ejecucion ingresos FEBRER 1 (2'!H16</f>
        <v>427237608</v>
      </c>
      <c r="I16" s="15">
        <f>+H16/F16</f>
        <v>0.13884338174766722</v>
      </c>
      <c r="J16" s="12">
        <f>+F16-H16</f>
        <v>2649881392</v>
      </c>
      <c r="K16" s="12">
        <f t="shared" si="5"/>
        <v>0</v>
      </c>
      <c r="L16" s="14">
        <f t="shared" si="4"/>
        <v>427237608</v>
      </c>
    </row>
    <row r="17" spans="1:16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7">
        <v>0</v>
      </c>
      <c r="H17" s="86">
        <f>+G17+'ejecucion ingresos ENERO 19'!H17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4"/>
        <v>0</v>
      </c>
    </row>
    <row r="18" spans="1:16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7">
        <v>0</v>
      </c>
      <c r="H18" s="86">
        <f>+G18+'ejecucion ingresos ENERO 19'!H18</f>
        <v>0</v>
      </c>
      <c r="I18" s="15">
        <v>0</v>
      </c>
      <c r="J18" s="19">
        <f t="shared" si="6"/>
        <v>0</v>
      </c>
      <c r="K18" s="13">
        <v>0</v>
      </c>
      <c r="L18" s="17">
        <f t="shared" si="4"/>
        <v>0</v>
      </c>
    </row>
    <row r="19" spans="1:16" s="70" customFormat="1" x14ac:dyDescent="0.25">
      <c r="A19" s="47">
        <v>3210201</v>
      </c>
      <c r="B19" s="38" t="s">
        <v>32</v>
      </c>
      <c r="C19" s="67">
        <f>+C20</f>
        <v>3077119000</v>
      </c>
      <c r="D19" s="67">
        <f t="shared" ref="D19:K19" si="7">+D20</f>
        <v>0</v>
      </c>
      <c r="E19" s="67">
        <f t="shared" si="7"/>
        <v>0</v>
      </c>
      <c r="F19" s="67">
        <f t="shared" si="3"/>
        <v>3077119000</v>
      </c>
      <c r="G19" s="69">
        <v>214557204</v>
      </c>
      <c r="H19" s="88">
        <f>+G19+'ejecucion ingresos FEBRER 1 (2'!H19</f>
        <v>427237608</v>
      </c>
      <c r="I19" s="68">
        <f>+H19/F19</f>
        <v>0.13884338174766722</v>
      </c>
      <c r="J19" s="67">
        <f t="shared" si="6"/>
        <v>2649881392</v>
      </c>
      <c r="K19" s="67">
        <f t="shared" si="7"/>
        <v>0</v>
      </c>
      <c r="L19" s="69">
        <f t="shared" si="4"/>
        <v>427237608</v>
      </c>
      <c r="P19" s="71"/>
    </row>
    <row r="20" spans="1:16" s="60" customFormat="1" hidden="1" x14ac:dyDescent="0.25">
      <c r="A20" s="47" t="s">
        <v>33</v>
      </c>
      <c r="B20" s="62" t="s">
        <v>37</v>
      </c>
      <c r="C20" s="63">
        <v>3077119000</v>
      </c>
      <c r="D20" s="63">
        <v>0</v>
      </c>
      <c r="E20" s="63">
        <f t="shared" si="2"/>
        <v>0</v>
      </c>
      <c r="F20" s="63">
        <f t="shared" si="3"/>
        <v>3077119000</v>
      </c>
      <c r="G20" s="66">
        <v>0</v>
      </c>
      <c r="H20" s="89">
        <f>+G20+'ejecucion ingresos ENERO 19'!H20</f>
        <v>13087620</v>
      </c>
      <c r="I20" s="64">
        <f t="shared" si="0"/>
        <v>4.253205677128509E-3</v>
      </c>
      <c r="J20" s="63">
        <f t="shared" si="6"/>
        <v>3064031380</v>
      </c>
      <c r="K20" s="65">
        <v>0</v>
      </c>
      <c r="L20" s="66">
        <f t="shared" si="4"/>
        <v>13087620</v>
      </c>
      <c r="P20" s="61"/>
    </row>
    <row r="21" spans="1:16" x14ac:dyDescent="0.25">
      <c r="A21" s="46">
        <v>322</v>
      </c>
      <c r="B21" s="11" t="s">
        <v>21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4">
        <f>+G22</f>
        <v>0</v>
      </c>
      <c r="H21" s="84">
        <f>+G21+'ejecucion ingresos FEBRER 1 (2'!H21</f>
        <v>9000000000</v>
      </c>
      <c r="I21" s="15">
        <f>+H21/F21</f>
        <v>0.28213166144200624</v>
      </c>
      <c r="J21" s="12">
        <f t="shared" si="6"/>
        <v>22900000000</v>
      </c>
      <c r="K21" s="44">
        <v>0</v>
      </c>
      <c r="L21" s="14">
        <f t="shared" si="4"/>
        <v>9000000000</v>
      </c>
    </row>
    <row r="22" spans="1:16" x14ac:dyDescent="0.25">
      <c r="A22" s="48">
        <v>32204</v>
      </c>
      <c r="B22" s="18" t="s">
        <v>22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7">
        <v>0</v>
      </c>
      <c r="H22" s="86">
        <f>+G22+'ejecucion ingresos FEBRER 1 (2'!H22</f>
        <v>9000000000</v>
      </c>
      <c r="I22" s="22">
        <f>+H22/F22</f>
        <v>0.28213166144200624</v>
      </c>
      <c r="J22" s="19">
        <f t="shared" si="6"/>
        <v>22900000000</v>
      </c>
      <c r="K22" s="13">
        <v>0</v>
      </c>
      <c r="L22" s="17">
        <f t="shared" si="4"/>
        <v>9000000000</v>
      </c>
    </row>
    <row r="23" spans="1:16" x14ac:dyDescent="0.25">
      <c r="A23" s="46">
        <v>323</v>
      </c>
      <c r="B23" s="11" t="s">
        <v>23</v>
      </c>
      <c r="C23" s="12">
        <f>+C24+C25+C26</f>
        <v>560000000</v>
      </c>
      <c r="D23" s="12">
        <f t="shared" ref="D23:K23" si="8">+D24+D26</f>
        <v>0</v>
      </c>
      <c r="E23" s="12">
        <f t="shared" si="8"/>
        <v>0</v>
      </c>
      <c r="F23" s="12">
        <f t="shared" si="3"/>
        <v>560000000</v>
      </c>
      <c r="G23" s="14">
        <f>+G24+G26</f>
        <v>151851773</v>
      </c>
      <c r="H23" s="84">
        <f>+G23+'ejecucion ingresos FEBRER 1 (2'!H23</f>
        <v>437691902</v>
      </c>
      <c r="I23" s="15">
        <f>+H23/F23</f>
        <v>0.78159268214285715</v>
      </c>
      <c r="J23" s="12">
        <f t="shared" si="6"/>
        <v>122308098</v>
      </c>
      <c r="K23" s="12">
        <f t="shared" si="8"/>
        <v>0</v>
      </c>
      <c r="L23" s="14">
        <f t="shared" si="4"/>
        <v>437691902</v>
      </c>
    </row>
    <row r="24" spans="1:16" x14ac:dyDescent="0.25">
      <c r="A24" s="47">
        <v>32302</v>
      </c>
      <c r="B24" s="37" t="s">
        <v>24</v>
      </c>
      <c r="C24" s="39">
        <v>460000000</v>
      </c>
      <c r="D24" s="39">
        <v>0</v>
      </c>
      <c r="E24" s="39">
        <v>0</v>
      </c>
      <c r="F24" s="39">
        <f t="shared" si="3"/>
        <v>460000000</v>
      </c>
      <c r="G24" s="41">
        <v>69256125</v>
      </c>
      <c r="H24" s="85">
        <f>+G24+'ejecucion ingresos FEBRER 1 (2'!H24</f>
        <v>189416408</v>
      </c>
      <c r="I24" s="22">
        <f>+H24/F24</f>
        <v>0.4117748</v>
      </c>
      <c r="J24" s="39">
        <f t="shared" si="6"/>
        <v>270583592</v>
      </c>
      <c r="K24" s="40">
        <v>0</v>
      </c>
      <c r="L24" s="41">
        <f t="shared" si="4"/>
        <v>189416408</v>
      </c>
    </row>
    <row r="25" spans="1:16" hidden="1" x14ac:dyDescent="0.25">
      <c r="A25" s="47">
        <v>234</v>
      </c>
      <c r="B25" s="37" t="s">
        <v>41</v>
      </c>
      <c r="C25" s="39">
        <v>0</v>
      </c>
      <c r="D25" s="39">
        <v>0</v>
      </c>
      <c r="E25" s="39">
        <v>0</v>
      </c>
      <c r="F25" s="39">
        <f t="shared" si="3"/>
        <v>0</v>
      </c>
      <c r="G25" s="41">
        <v>0</v>
      </c>
      <c r="H25" s="85">
        <f>+G25+'ejecucion ingresos ENERO 19'!H25</f>
        <v>0</v>
      </c>
      <c r="I25" s="22">
        <v>0</v>
      </c>
      <c r="J25" s="39">
        <f t="shared" si="6"/>
        <v>0</v>
      </c>
      <c r="K25" s="40">
        <v>0</v>
      </c>
      <c r="L25" s="41">
        <f t="shared" si="4"/>
        <v>0</v>
      </c>
      <c r="P25" s="59"/>
    </row>
    <row r="26" spans="1:16" x14ac:dyDescent="0.25">
      <c r="A26" s="72">
        <v>32309</v>
      </c>
      <c r="B26" s="24" t="s">
        <v>36</v>
      </c>
      <c r="C26" s="25">
        <v>100000000</v>
      </c>
      <c r="D26" s="25">
        <v>0</v>
      </c>
      <c r="E26" s="25">
        <f t="shared" si="2"/>
        <v>0</v>
      </c>
      <c r="F26" s="25">
        <f t="shared" si="3"/>
        <v>100000000</v>
      </c>
      <c r="G26" s="27">
        <v>82595648</v>
      </c>
      <c r="H26" s="90">
        <f>+G26+'ejecucion ingresos FEBRER 1 (2'!H26</f>
        <v>248275494</v>
      </c>
      <c r="I26" s="22">
        <f>+H26/F26</f>
        <v>2.48275494</v>
      </c>
      <c r="J26" s="25">
        <f t="shared" si="6"/>
        <v>-148275494</v>
      </c>
      <c r="K26" s="26">
        <v>0</v>
      </c>
      <c r="L26" s="27">
        <f t="shared" si="4"/>
        <v>248275494</v>
      </c>
      <c r="P26" s="33"/>
    </row>
    <row r="27" spans="1:16" x14ac:dyDescent="0.25">
      <c r="A27" s="92" t="s">
        <v>25</v>
      </c>
      <c r="B27" s="93"/>
      <c r="C27" s="28">
        <f t="shared" ref="C27:G27" si="9">+C8+C9</f>
        <v>150877495000</v>
      </c>
      <c r="D27" s="28">
        <f t="shared" si="9"/>
        <v>0</v>
      </c>
      <c r="E27" s="28">
        <f t="shared" si="9"/>
        <v>0</v>
      </c>
      <c r="F27" s="28">
        <f t="shared" si="9"/>
        <v>150877495000</v>
      </c>
      <c r="G27" s="29">
        <f t="shared" si="9"/>
        <v>397004717</v>
      </c>
      <c r="H27" s="29">
        <f>+H8+H9</f>
        <v>36808393318</v>
      </c>
      <c r="I27" s="30">
        <f>+H27/F27</f>
        <v>0.2439621185253639</v>
      </c>
      <c r="J27" s="28">
        <f>+F27-H27</f>
        <v>114069101682</v>
      </c>
      <c r="K27" s="28">
        <f>+K8+K9</f>
        <v>0</v>
      </c>
      <c r="L27" s="28">
        <f>+L8+L9</f>
        <v>36808393318</v>
      </c>
      <c r="P27" s="34"/>
    </row>
    <row r="28" spans="1:16" x14ac:dyDescent="0.25">
      <c r="H28" s="31"/>
    </row>
    <row r="29" spans="1:16" x14ac:dyDescent="0.25">
      <c r="G29" s="32"/>
      <c r="H29" s="33"/>
      <c r="I29" s="54"/>
      <c r="L29" s="32"/>
      <c r="P29" s="59"/>
    </row>
    <row r="30" spans="1:16" x14ac:dyDescent="0.25">
      <c r="G30" s="32"/>
      <c r="J30" s="32"/>
    </row>
    <row r="31" spans="1:16" x14ac:dyDescent="0.25">
      <c r="D31" s="32"/>
      <c r="E31" s="32"/>
      <c r="F31" s="32"/>
      <c r="G31" s="32"/>
      <c r="J31" s="32"/>
    </row>
    <row r="32" spans="1:16" x14ac:dyDescent="0.25">
      <c r="F32" s="34"/>
      <c r="G32" s="32"/>
      <c r="H32" s="32"/>
    </row>
    <row r="33" spans="1:12" x14ac:dyDescent="0.25">
      <c r="F33" s="32"/>
    </row>
    <row r="34" spans="1:12" x14ac:dyDescent="0.25">
      <c r="A34" s="55"/>
      <c r="B34" s="78" t="s">
        <v>49</v>
      </c>
      <c r="C34" s="55"/>
      <c r="D34" s="94" t="s">
        <v>39</v>
      </c>
      <c r="E34" s="94"/>
      <c r="F34" s="55"/>
      <c r="G34" s="94" t="s">
        <v>45</v>
      </c>
      <c r="H34" s="94"/>
      <c r="I34" s="94"/>
      <c r="J34" s="110" t="s">
        <v>50</v>
      </c>
      <c r="K34" s="110"/>
      <c r="L34" s="110"/>
    </row>
    <row r="35" spans="1:12" x14ac:dyDescent="0.25">
      <c r="B35" s="79" t="s">
        <v>51</v>
      </c>
      <c r="D35" s="95" t="s">
        <v>46</v>
      </c>
      <c r="E35" s="95"/>
      <c r="G35" s="111" t="s">
        <v>54</v>
      </c>
      <c r="H35" s="111"/>
      <c r="I35" s="111"/>
      <c r="J35" s="95" t="s">
        <v>52</v>
      </c>
      <c r="K35" s="95"/>
      <c r="L35" s="95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2"/>
      <c r="H39" s="91"/>
    </row>
    <row r="40" spans="1:12" x14ac:dyDescent="0.25">
      <c r="F40" s="33"/>
      <c r="G40" s="32"/>
      <c r="H40" s="91"/>
      <c r="I40" s="32"/>
      <c r="J40" s="32"/>
    </row>
    <row r="41" spans="1:12" x14ac:dyDescent="0.25">
      <c r="G41" s="32"/>
      <c r="H41" s="91"/>
      <c r="I41" s="32"/>
      <c r="J41" s="32"/>
    </row>
    <row r="42" spans="1:12" x14ac:dyDescent="0.25">
      <c r="F42" s="35"/>
      <c r="H42" s="91"/>
      <c r="I42" s="32"/>
      <c r="J42" s="32"/>
    </row>
    <row r="43" spans="1:12" x14ac:dyDescent="0.25">
      <c r="F43" s="35"/>
      <c r="H43" s="91"/>
    </row>
    <row r="44" spans="1:12" x14ac:dyDescent="0.25">
      <c r="F44" s="36"/>
      <c r="H44" s="91"/>
    </row>
    <row r="45" spans="1:12" x14ac:dyDescent="0.25">
      <c r="H45" s="91"/>
    </row>
    <row r="46" spans="1:12" x14ac:dyDescent="0.25">
      <c r="F46" s="36"/>
      <c r="H46" s="91"/>
    </row>
    <row r="47" spans="1:12" x14ac:dyDescent="0.25">
      <c r="H47" s="91"/>
      <c r="I47" s="32"/>
      <c r="J47" s="32"/>
    </row>
    <row r="48" spans="1:12" x14ac:dyDescent="0.25">
      <c r="H48" s="91"/>
    </row>
    <row r="49" spans="8:10" x14ac:dyDescent="0.25">
      <c r="H49" s="91"/>
    </row>
    <row r="50" spans="8:10" x14ac:dyDescent="0.25">
      <c r="H50" s="91"/>
    </row>
    <row r="51" spans="8:10" x14ac:dyDescent="0.25">
      <c r="H51" s="91"/>
    </row>
    <row r="52" spans="8:10" x14ac:dyDescent="0.25">
      <c r="H52" s="91"/>
    </row>
    <row r="53" spans="8:10" x14ac:dyDescent="0.25">
      <c r="H53" s="91"/>
    </row>
    <row r="54" spans="8:10" x14ac:dyDescent="0.25">
      <c r="H54" s="91"/>
    </row>
    <row r="55" spans="8:10" x14ac:dyDescent="0.25">
      <c r="H55" s="91"/>
      <c r="I55" s="32"/>
      <c r="J55" s="32"/>
    </row>
    <row r="56" spans="8:10" x14ac:dyDescent="0.25">
      <c r="H56" s="91"/>
    </row>
    <row r="57" spans="8:10" x14ac:dyDescent="0.25">
      <c r="H57" s="91"/>
      <c r="I57" s="32"/>
      <c r="J57" s="32"/>
    </row>
  </sheetData>
  <mergeCells count="15">
    <mergeCell ref="A1:L1"/>
    <mergeCell ref="A2:L2"/>
    <mergeCell ref="A6:B6"/>
    <mergeCell ref="C6:C7"/>
    <mergeCell ref="D6:E6"/>
    <mergeCell ref="F6:F7"/>
    <mergeCell ref="G6:H6"/>
    <mergeCell ref="I6:L6"/>
    <mergeCell ref="A27:B27"/>
    <mergeCell ref="D34:E34"/>
    <mergeCell ref="G34:I34"/>
    <mergeCell ref="J34:L34"/>
    <mergeCell ref="D35:E35"/>
    <mergeCell ref="J35:L35"/>
    <mergeCell ref="G35:I35"/>
  </mergeCells>
  <pageMargins left="1.299212598425197" right="0.70866141732283472" top="0.74803149606299213" bottom="0.74803149606299213" header="0.31496062992125984" footer="0.31496062992125984"/>
  <pageSetup paperSize="145" scale="65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ejecucion ingresos ENERO 19</vt:lpstr>
      <vt:lpstr>ejecucion ingresos FEBRER 1 (2</vt:lpstr>
      <vt:lpstr>MARZO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hguzmano</dc:creator>
  <cp:lastModifiedBy>Adaulfo Alfonso Avila Fuentes</cp:lastModifiedBy>
  <cp:lastPrinted>2019-04-09T16:04:01Z</cp:lastPrinted>
  <dcterms:created xsi:type="dcterms:W3CDTF">2016-11-16T13:24:50Z</dcterms:created>
  <dcterms:modified xsi:type="dcterms:W3CDTF">2019-04-09T19:32:41Z</dcterms:modified>
</cp:coreProperties>
</file>