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RESUPUESTO 2018\EJECUCIONES MENSUALES\DICIEMBRE\"/>
    </mc:Choice>
  </mc:AlternateContent>
  <bookViews>
    <workbookView xWindow="0" yWindow="0" windowWidth="20490" windowHeight="7155" firstSheet="8" activeTab="11"/>
  </bookViews>
  <sheets>
    <sheet name="ejecucion ingresos ENERO 17 (5)" sheetId="5" r:id="rId1"/>
    <sheet name="ejecucion ingresos FEB 18" sheetId="20" r:id="rId2"/>
    <sheet name="ejecucion ingresos MARZO 18" sheetId="21" r:id="rId3"/>
    <sheet name="ejecucion ingresos ABRIL 18 (2" sheetId="22" r:id="rId4"/>
    <sheet name="EJECUCION MAYO 2018" sheetId="29" r:id="rId5"/>
    <sheet name="EJECUCION JUNIO 2018 (2)" sheetId="30" r:id="rId6"/>
    <sheet name="EJECUCION JULIO 2018" sheetId="31" r:id="rId7"/>
    <sheet name="EJECUCION AGOSTO 2018 (2)" sheetId="32" r:id="rId8"/>
    <sheet name="EJECUCION SEP 2018 (3)" sheetId="33" r:id="rId9"/>
    <sheet name="EJECUCION OCT 2018" sheetId="34" r:id="rId10"/>
    <sheet name="EJECUCION NOV 2018" sheetId="35" r:id="rId11"/>
    <sheet name="EJECUCION DICIEMBRE DEF" sheetId="37" r:id="rId12"/>
    <sheet name="EJECUCION DIC 2018" sheetId="36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36" l="1"/>
  <c r="G24" i="36"/>
  <c r="G20" i="36"/>
  <c r="G12" i="36"/>
  <c r="H12" i="37"/>
  <c r="H13" i="37"/>
  <c r="L13" i="37" s="1"/>
  <c r="H14" i="37"/>
  <c r="H15" i="37"/>
  <c r="H17" i="37"/>
  <c r="L17" i="37" s="1"/>
  <c r="H18" i="37"/>
  <c r="H20" i="37"/>
  <c r="L20" i="37" s="1"/>
  <c r="H21" i="37"/>
  <c r="L21" i="37" s="1"/>
  <c r="H22" i="37"/>
  <c r="H24" i="37"/>
  <c r="H25" i="37"/>
  <c r="I25" i="37" s="1"/>
  <c r="H26" i="37"/>
  <c r="L26" i="37" s="1"/>
  <c r="H8" i="37"/>
  <c r="L8" i="37" s="1"/>
  <c r="G11" i="37"/>
  <c r="H11" i="37" s="1"/>
  <c r="F9" i="37"/>
  <c r="F10" i="37"/>
  <c r="F11" i="37"/>
  <c r="F12" i="37"/>
  <c r="F13" i="37"/>
  <c r="F14" i="37"/>
  <c r="F15" i="37"/>
  <c r="F16" i="37"/>
  <c r="F17" i="37"/>
  <c r="F18" i="37"/>
  <c r="F19" i="37"/>
  <c r="F20" i="37"/>
  <c r="F21" i="37"/>
  <c r="F22" i="37"/>
  <c r="F23" i="37"/>
  <c r="F24" i="37"/>
  <c r="F25" i="37"/>
  <c r="F26" i="37"/>
  <c r="F8" i="37"/>
  <c r="E9" i="37"/>
  <c r="E10" i="37"/>
  <c r="E11" i="37"/>
  <c r="E12" i="37"/>
  <c r="E13" i="37"/>
  <c r="E14" i="37"/>
  <c r="E15" i="37"/>
  <c r="E16" i="37"/>
  <c r="E17" i="37"/>
  <c r="E18" i="37"/>
  <c r="J18" i="37" s="1"/>
  <c r="E19" i="37"/>
  <c r="E20" i="37"/>
  <c r="E21" i="37"/>
  <c r="E22" i="37"/>
  <c r="E23" i="37"/>
  <c r="E24" i="37"/>
  <c r="E25" i="37"/>
  <c r="E26" i="37"/>
  <c r="E8" i="37"/>
  <c r="D9" i="37"/>
  <c r="D21" i="37"/>
  <c r="D23" i="37"/>
  <c r="K27" i="37"/>
  <c r="K23" i="37"/>
  <c r="C23" i="37"/>
  <c r="L22" i="37"/>
  <c r="G21" i="37"/>
  <c r="C21" i="37"/>
  <c r="K19" i="37"/>
  <c r="K16" i="37" s="1"/>
  <c r="D19" i="37"/>
  <c r="C19" i="37"/>
  <c r="L18" i="37"/>
  <c r="D16" i="37"/>
  <c r="L15" i="37"/>
  <c r="J15" i="37"/>
  <c r="L14" i="37"/>
  <c r="D11" i="37"/>
  <c r="C11" i="37"/>
  <c r="J21" i="37" l="1"/>
  <c r="J13" i="37"/>
  <c r="J17" i="37"/>
  <c r="J26" i="37"/>
  <c r="G23" i="37"/>
  <c r="L24" i="37"/>
  <c r="G19" i="37"/>
  <c r="L12" i="37"/>
  <c r="J25" i="37"/>
  <c r="L25" i="37"/>
  <c r="J20" i="37"/>
  <c r="J24" i="37"/>
  <c r="J22" i="37"/>
  <c r="I15" i="37"/>
  <c r="I17" i="37"/>
  <c r="J12" i="37"/>
  <c r="D10" i="37"/>
  <c r="E27" i="37" s="1"/>
  <c r="I21" i="37"/>
  <c r="I14" i="37"/>
  <c r="J14" i="37"/>
  <c r="I20" i="37"/>
  <c r="L11" i="37"/>
  <c r="J8" i="37"/>
  <c r="F27" i="37"/>
  <c r="C16" i="37"/>
  <c r="I22" i="37"/>
  <c r="I13" i="37"/>
  <c r="I8" i="37"/>
  <c r="J11" i="37"/>
  <c r="D19" i="36"/>
  <c r="D16" i="36"/>
  <c r="D10" i="36" s="1"/>
  <c r="D9" i="36" s="1"/>
  <c r="H23" i="37" l="1"/>
  <c r="J23" i="37" s="1"/>
  <c r="H19" i="37"/>
  <c r="J19" i="37" s="1"/>
  <c r="L19" i="37"/>
  <c r="G16" i="37"/>
  <c r="H16" i="37" s="1"/>
  <c r="I12" i="37"/>
  <c r="D27" i="37"/>
  <c r="I19" i="37"/>
  <c r="C10" i="37"/>
  <c r="I11" i="37"/>
  <c r="H26" i="36"/>
  <c r="L26" i="36" s="1"/>
  <c r="H20" i="36"/>
  <c r="J20" i="36" s="1"/>
  <c r="H12" i="36"/>
  <c r="J12" i="36" s="1"/>
  <c r="F11" i="36"/>
  <c r="F12" i="36"/>
  <c r="F13" i="36"/>
  <c r="F14" i="36"/>
  <c r="F15" i="36"/>
  <c r="F17" i="36"/>
  <c r="F18" i="36"/>
  <c r="F20" i="36"/>
  <c r="F21" i="36"/>
  <c r="F22" i="36"/>
  <c r="J22" i="36" s="1"/>
  <c r="F23" i="36"/>
  <c r="F24" i="36"/>
  <c r="F25" i="36"/>
  <c r="F26" i="36"/>
  <c r="F8" i="36"/>
  <c r="E8" i="36"/>
  <c r="D21" i="36"/>
  <c r="E21" i="36" s="1"/>
  <c r="J21" i="36" s="1"/>
  <c r="D23" i="36"/>
  <c r="E23" i="36" s="1"/>
  <c r="E9" i="36"/>
  <c r="F9" i="36" s="1"/>
  <c r="E10" i="36"/>
  <c r="F10" i="36" s="1"/>
  <c r="E11" i="36"/>
  <c r="E12" i="36"/>
  <c r="E13" i="36"/>
  <c r="E14" i="36"/>
  <c r="E15" i="36"/>
  <c r="E16" i="36"/>
  <c r="F16" i="36" s="1"/>
  <c r="E17" i="36"/>
  <c r="E18" i="36"/>
  <c r="E19" i="36"/>
  <c r="F19" i="36" s="1"/>
  <c r="E20" i="36"/>
  <c r="E22" i="36"/>
  <c r="E24" i="36"/>
  <c r="E25" i="36"/>
  <c r="E26" i="36"/>
  <c r="H13" i="36"/>
  <c r="H14" i="36"/>
  <c r="H15" i="36"/>
  <c r="H17" i="36"/>
  <c r="L17" i="36" s="1"/>
  <c r="H18" i="36"/>
  <c r="L18" i="36" s="1"/>
  <c r="H21" i="36"/>
  <c r="H22" i="36"/>
  <c r="H25" i="36"/>
  <c r="L25" i="36" s="1"/>
  <c r="H8" i="36"/>
  <c r="K27" i="36"/>
  <c r="K23" i="36"/>
  <c r="C23" i="36"/>
  <c r="G21" i="36"/>
  <c r="C21" i="36"/>
  <c r="K19" i="36"/>
  <c r="C19" i="36"/>
  <c r="K16" i="36"/>
  <c r="C16" i="36"/>
  <c r="L15" i="36"/>
  <c r="J15" i="36"/>
  <c r="L14" i="36"/>
  <c r="L13" i="36"/>
  <c r="D11" i="36"/>
  <c r="C11" i="36"/>
  <c r="C10" i="36" s="1"/>
  <c r="I23" i="37" l="1"/>
  <c r="L23" i="37"/>
  <c r="G10" i="37"/>
  <c r="H10" i="37" s="1"/>
  <c r="C9" i="37"/>
  <c r="G23" i="36"/>
  <c r="H23" i="36" s="1"/>
  <c r="L23" i="36" s="1"/>
  <c r="H24" i="36"/>
  <c r="L24" i="36" s="1"/>
  <c r="G19" i="36"/>
  <c r="H19" i="36" s="1"/>
  <c r="J19" i="36" s="1"/>
  <c r="G11" i="36"/>
  <c r="H11" i="36" s="1"/>
  <c r="I11" i="36" s="1"/>
  <c r="L20" i="36"/>
  <c r="I25" i="36"/>
  <c r="J13" i="36"/>
  <c r="J26" i="36"/>
  <c r="J18" i="36"/>
  <c r="J17" i="36"/>
  <c r="J25" i="36"/>
  <c r="I15" i="36"/>
  <c r="I22" i="36"/>
  <c r="I12" i="36"/>
  <c r="I21" i="36"/>
  <c r="L21" i="36"/>
  <c r="C9" i="36"/>
  <c r="J14" i="36"/>
  <c r="I14" i="36"/>
  <c r="I17" i="36"/>
  <c r="D27" i="36"/>
  <c r="E27" i="36"/>
  <c r="I13" i="36"/>
  <c r="I20" i="36"/>
  <c r="L22" i="36"/>
  <c r="L8" i="36"/>
  <c r="L12" i="36"/>
  <c r="F25" i="35"/>
  <c r="D10" i="35"/>
  <c r="D11" i="35"/>
  <c r="E11" i="35" s="1"/>
  <c r="E12" i="35"/>
  <c r="F12" i="35" s="1"/>
  <c r="J12" i="35" s="1"/>
  <c r="E13" i="35"/>
  <c r="E14" i="35"/>
  <c r="E15" i="35"/>
  <c r="F15" i="35" s="1"/>
  <c r="E17" i="35"/>
  <c r="F17" i="35" s="1"/>
  <c r="E18" i="35"/>
  <c r="E20" i="35"/>
  <c r="F20" i="35" s="1"/>
  <c r="E21" i="35"/>
  <c r="E22" i="35"/>
  <c r="E23" i="35"/>
  <c r="F23" i="35" s="1"/>
  <c r="E24" i="35"/>
  <c r="E25" i="35"/>
  <c r="E26" i="35"/>
  <c r="E8" i="35"/>
  <c r="F8" i="35" s="1"/>
  <c r="G19" i="35"/>
  <c r="G23" i="35"/>
  <c r="H23" i="35" s="1"/>
  <c r="L23" i="35" s="1"/>
  <c r="H11" i="35"/>
  <c r="H12" i="35"/>
  <c r="H13" i="35"/>
  <c r="H14" i="35"/>
  <c r="L14" i="35" s="1"/>
  <c r="H15" i="35"/>
  <c r="L15" i="35" s="1"/>
  <c r="H17" i="35"/>
  <c r="H18" i="35"/>
  <c r="L18" i="35" s="1"/>
  <c r="H21" i="35"/>
  <c r="H22" i="35"/>
  <c r="L22" i="35" s="1"/>
  <c r="H25" i="35"/>
  <c r="H8" i="35"/>
  <c r="L8" i="35" s="1"/>
  <c r="K27" i="35"/>
  <c r="F26" i="35"/>
  <c r="F24" i="35"/>
  <c r="K23" i="35"/>
  <c r="D23" i="35"/>
  <c r="C23" i="35"/>
  <c r="F22" i="35"/>
  <c r="G21" i="35"/>
  <c r="C21" i="35"/>
  <c r="F21" i="35" s="1"/>
  <c r="J21" i="35" s="1"/>
  <c r="K19" i="35"/>
  <c r="D19" i="35"/>
  <c r="E19" i="35" s="1"/>
  <c r="C19" i="35"/>
  <c r="F18" i="35"/>
  <c r="L17" i="35"/>
  <c r="K16" i="35"/>
  <c r="D16" i="35"/>
  <c r="C16" i="35"/>
  <c r="F14" i="35"/>
  <c r="L13" i="35"/>
  <c r="F13" i="35"/>
  <c r="J13" i="35" s="1"/>
  <c r="L12" i="35"/>
  <c r="G11" i="35"/>
  <c r="C11" i="35"/>
  <c r="G9" i="37" l="1"/>
  <c r="H9" i="37" s="1"/>
  <c r="L16" i="37"/>
  <c r="J16" i="37"/>
  <c r="I16" i="37"/>
  <c r="C27" i="37"/>
  <c r="J23" i="36"/>
  <c r="J24" i="36"/>
  <c r="L19" i="36"/>
  <c r="G16" i="36"/>
  <c r="H16" i="36" s="1"/>
  <c r="I19" i="36"/>
  <c r="L11" i="36"/>
  <c r="J11" i="36"/>
  <c r="I23" i="36"/>
  <c r="C27" i="36"/>
  <c r="J8" i="36"/>
  <c r="F27" i="36"/>
  <c r="I8" i="36"/>
  <c r="J25" i="35"/>
  <c r="E10" i="35"/>
  <c r="E16" i="35"/>
  <c r="F16" i="35"/>
  <c r="F19" i="35"/>
  <c r="F11" i="35"/>
  <c r="J11" i="35" s="1"/>
  <c r="G16" i="35"/>
  <c r="H16" i="35" s="1"/>
  <c r="H19" i="35"/>
  <c r="H20" i="35"/>
  <c r="L20" i="35" s="1"/>
  <c r="H26" i="35"/>
  <c r="L26" i="35" s="1"/>
  <c r="H24" i="35"/>
  <c r="L24" i="35" s="1"/>
  <c r="I25" i="35"/>
  <c r="L25" i="35"/>
  <c r="J14" i="35"/>
  <c r="I14" i="35"/>
  <c r="J18" i="35"/>
  <c r="J23" i="35"/>
  <c r="J22" i="35"/>
  <c r="I22" i="35"/>
  <c r="L21" i="35"/>
  <c r="I21" i="35"/>
  <c r="I17" i="35"/>
  <c r="J17" i="35"/>
  <c r="L11" i="35"/>
  <c r="I11" i="35"/>
  <c r="J8" i="35"/>
  <c r="F27" i="35"/>
  <c r="I12" i="35"/>
  <c r="I8" i="35"/>
  <c r="J15" i="35"/>
  <c r="I15" i="35"/>
  <c r="D9" i="35"/>
  <c r="E9" i="35" s="1"/>
  <c r="C10" i="35"/>
  <c r="I13" i="35"/>
  <c r="I23" i="35"/>
  <c r="J10" i="37" l="1"/>
  <c r="L10" i="37"/>
  <c r="I9" i="37"/>
  <c r="G27" i="37"/>
  <c r="I10" i="37"/>
  <c r="G10" i="36"/>
  <c r="H10" i="36" s="1"/>
  <c r="I16" i="36"/>
  <c r="L16" i="36"/>
  <c r="J16" i="36"/>
  <c r="J16" i="35"/>
  <c r="J19" i="35"/>
  <c r="I20" i="35"/>
  <c r="G10" i="35"/>
  <c r="H10" i="35" s="1"/>
  <c r="J20" i="35"/>
  <c r="J26" i="35"/>
  <c r="J24" i="35"/>
  <c r="F10" i="35"/>
  <c r="C9" i="35"/>
  <c r="E27" i="35"/>
  <c r="D27" i="35"/>
  <c r="L19" i="35"/>
  <c r="I19" i="35"/>
  <c r="I16" i="35"/>
  <c r="L16" i="35"/>
  <c r="J9" i="37" l="1"/>
  <c r="L9" i="37"/>
  <c r="L27" i="37" s="1"/>
  <c r="H27" i="37"/>
  <c r="G9" i="36"/>
  <c r="H9" i="36" s="1"/>
  <c r="L10" i="36"/>
  <c r="I10" i="36"/>
  <c r="J10" i="36"/>
  <c r="G9" i="35"/>
  <c r="H9" i="35" s="1"/>
  <c r="J10" i="35"/>
  <c r="L10" i="35"/>
  <c r="I10" i="35"/>
  <c r="C27" i="35"/>
  <c r="F9" i="35"/>
  <c r="I27" i="37" l="1"/>
  <c r="J27" i="37"/>
  <c r="G27" i="36"/>
  <c r="I9" i="36"/>
  <c r="L9" i="36"/>
  <c r="L27" i="36" s="1"/>
  <c r="H27" i="36"/>
  <c r="J9" i="36"/>
  <c r="G27" i="35"/>
  <c r="J9" i="35"/>
  <c r="I9" i="35"/>
  <c r="L9" i="35"/>
  <c r="L27" i="35" s="1"/>
  <c r="H27" i="35"/>
  <c r="I27" i="36" l="1"/>
  <c r="J27" i="36"/>
  <c r="I27" i="35"/>
  <c r="J27" i="35"/>
  <c r="H9" i="34" l="1"/>
  <c r="H10" i="34"/>
  <c r="H11" i="34"/>
  <c r="H12" i="34"/>
  <c r="H13" i="34"/>
  <c r="H14" i="34"/>
  <c r="H15" i="34"/>
  <c r="L15" i="34" s="1"/>
  <c r="H16" i="34"/>
  <c r="H17" i="34"/>
  <c r="L17" i="34" s="1"/>
  <c r="H18" i="34"/>
  <c r="H19" i="34"/>
  <c r="H20" i="34"/>
  <c r="H21" i="34"/>
  <c r="H22" i="34"/>
  <c r="H23" i="34"/>
  <c r="H24" i="34"/>
  <c r="L24" i="34" s="1"/>
  <c r="H25" i="34"/>
  <c r="J25" i="34" s="1"/>
  <c r="H26" i="34"/>
  <c r="H8" i="34"/>
  <c r="L8" i="34" s="1"/>
  <c r="L26" i="34"/>
  <c r="G19" i="34"/>
  <c r="K27" i="34"/>
  <c r="E26" i="34"/>
  <c r="F26" i="34" s="1"/>
  <c r="L25" i="34"/>
  <c r="F25" i="34"/>
  <c r="E25" i="34"/>
  <c r="E24" i="34"/>
  <c r="F24" i="34" s="1"/>
  <c r="K23" i="34"/>
  <c r="E23" i="34"/>
  <c r="F23" i="34" s="1"/>
  <c r="D23" i="34"/>
  <c r="C23" i="34"/>
  <c r="L22" i="34"/>
  <c r="E22" i="34"/>
  <c r="F22" i="34" s="1"/>
  <c r="G21" i="34"/>
  <c r="E21" i="34"/>
  <c r="C21" i="34"/>
  <c r="F21" i="34" s="1"/>
  <c r="L20" i="34"/>
  <c r="E20" i="34"/>
  <c r="F20" i="34" s="1"/>
  <c r="K19" i="34"/>
  <c r="K16" i="34" s="1"/>
  <c r="E19" i="34"/>
  <c r="D19" i="34"/>
  <c r="D16" i="34" s="1"/>
  <c r="C19" i="34"/>
  <c r="F19" i="34" s="1"/>
  <c r="L18" i="34"/>
  <c r="E18" i="34"/>
  <c r="F18" i="34" s="1"/>
  <c r="J18" i="34" s="1"/>
  <c r="E17" i="34"/>
  <c r="F17" i="34" s="1"/>
  <c r="E15" i="34"/>
  <c r="F15" i="34" s="1"/>
  <c r="L14" i="34"/>
  <c r="F14" i="34"/>
  <c r="I14" i="34" s="1"/>
  <c r="E14" i="34"/>
  <c r="L13" i="34"/>
  <c r="F13" i="34"/>
  <c r="E13" i="34"/>
  <c r="L12" i="34"/>
  <c r="E12" i="34"/>
  <c r="F12" i="34" s="1"/>
  <c r="G11" i="34"/>
  <c r="F11" i="34"/>
  <c r="E11" i="34"/>
  <c r="C11" i="34"/>
  <c r="E8" i="34"/>
  <c r="F8" i="34" s="1"/>
  <c r="I25" i="34" l="1"/>
  <c r="J26" i="34"/>
  <c r="G23" i="34"/>
  <c r="L23" i="34" s="1"/>
  <c r="J24" i="34"/>
  <c r="J22" i="34"/>
  <c r="G16" i="34"/>
  <c r="L19" i="34"/>
  <c r="J13" i="34"/>
  <c r="J12" i="34"/>
  <c r="G10" i="34"/>
  <c r="J11" i="34"/>
  <c r="J20" i="34"/>
  <c r="I20" i="34"/>
  <c r="I12" i="34"/>
  <c r="J15" i="34"/>
  <c r="I15" i="34"/>
  <c r="J21" i="34"/>
  <c r="J17" i="34"/>
  <c r="I17" i="34"/>
  <c r="J8" i="34"/>
  <c r="F27" i="34"/>
  <c r="I8" i="34"/>
  <c r="E16" i="34"/>
  <c r="D10" i="34"/>
  <c r="L11" i="34"/>
  <c r="I11" i="34"/>
  <c r="L21" i="34"/>
  <c r="I21" i="34"/>
  <c r="J14" i="34"/>
  <c r="C16" i="34"/>
  <c r="I22" i="34"/>
  <c r="I13" i="34"/>
  <c r="H26" i="33"/>
  <c r="L26" i="33" s="1"/>
  <c r="H24" i="33"/>
  <c r="L24" i="33" s="1"/>
  <c r="G21" i="33"/>
  <c r="H21" i="33" s="1"/>
  <c r="G19" i="33"/>
  <c r="H13" i="33"/>
  <c r="I13" i="33" s="1"/>
  <c r="H12" i="33"/>
  <c r="H14" i="33"/>
  <c r="H15" i="33"/>
  <c r="L15" i="33" s="1"/>
  <c r="H17" i="33"/>
  <c r="L17" i="33" s="1"/>
  <c r="H18" i="33"/>
  <c r="L18" i="33" s="1"/>
  <c r="H25" i="33"/>
  <c r="L25" i="33" s="1"/>
  <c r="H8" i="33"/>
  <c r="L8" i="33" s="1"/>
  <c r="K27" i="33"/>
  <c r="E26" i="33"/>
  <c r="F26" i="33" s="1"/>
  <c r="F25" i="33"/>
  <c r="E25" i="33"/>
  <c r="E24" i="33"/>
  <c r="F24" i="33" s="1"/>
  <c r="K23" i="33"/>
  <c r="E23" i="33"/>
  <c r="D23" i="33"/>
  <c r="C23" i="33"/>
  <c r="F23" i="33" s="1"/>
  <c r="E22" i="33"/>
  <c r="F22" i="33" s="1"/>
  <c r="F21" i="33"/>
  <c r="E21" i="33"/>
  <c r="C21" i="33"/>
  <c r="E20" i="33"/>
  <c r="F20" i="33" s="1"/>
  <c r="K19" i="33"/>
  <c r="E19" i="33"/>
  <c r="F19" i="33" s="1"/>
  <c r="D19" i="33"/>
  <c r="C19" i="33"/>
  <c r="E18" i="33"/>
  <c r="F18" i="33" s="1"/>
  <c r="E17" i="33"/>
  <c r="F17" i="33" s="1"/>
  <c r="K16" i="33"/>
  <c r="D16" i="33"/>
  <c r="E16" i="33" s="1"/>
  <c r="C16" i="33"/>
  <c r="F16" i="33" s="1"/>
  <c r="E15" i="33"/>
  <c r="F15" i="33" s="1"/>
  <c r="L14" i="33"/>
  <c r="J14" i="33"/>
  <c r="I14" i="33"/>
  <c r="F14" i="33"/>
  <c r="E14" i="33"/>
  <c r="F13" i="33"/>
  <c r="E13" i="33"/>
  <c r="E12" i="33"/>
  <c r="F12" i="33" s="1"/>
  <c r="E11" i="33"/>
  <c r="C11" i="33"/>
  <c r="F11" i="33" s="1"/>
  <c r="D10" i="33"/>
  <c r="E10" i="33" s="1"/>
  <c r="C10" i="33"/>
  <c r="C9" i="33" s="1"/>
  <c r="D9" i="33"/>
  <c r="D27" i="33" s="1"/>
  <c r="E8" i="33"/>
  <c r="F8" i="33" s="1"/>
  <c r="I23" i="34" l="1"/>
  <c r="J23" i="34"/>
  <c r="I19" i="34"/>
  <c r="J19" i="34"/>
  <c r="F16" i="34"/>
  <c r="J16" i="34" s="1"/>
  <c r="C10" i="34"/>
  <c r="G9" i="34"/>
  <c r="L16" i="34"/>
  <c r="E10" i="34"/>
  <c r="D9" i="34"/>
  <c r="J24" i="33"/>
  <c r="G23" i="33"/>
  <c r="H23" i="33" s="1"/>
  <c r="L23" i="33" s="1"/>
  <c r="H22" i="33"/>
  <c r="L22" i="33" s="1"/>
  <c r="G16" i="33"/>
  <c r="H16" i="33" s="1"/>
  <c r="J16" i="33" s="1"/>
  <c r="H19" i="33"/>
  <c r="J19" i="33" s="1"/>
  <c r="H20" i="33"/>
  <c r="L20" i="33" s="1"/>
  <c r="J20" i="33"/>
  <c r="J13" i="33"/>
  <c r="L12" i="33"/>
  <c r="I12" i="33"/>
  <c r="G11" i="33"/>
  <c r="H11" i="33" s="1"/>
  <c r="J11" i="33" s="1"/>
  <c r="J12" i="33"/>
  <c r="I25" i="33"/>
  <c r="J26" i="33"/>
  <c r="J18" i="33"/>
  <c r="J25" i="33"/>
  <c r="L21" i="33"/>
  <c r="I21" i="33"/>
  <c r="J17" i="33"/>
  <c r="I17" i="33"/>
  <c r="C27" i="33"/>
  <c r="J15" i="33"/>
  <c r="I15" i="33"/>
  <c r="J8" i="33"/>
  <c r="F27" i="33"/>
  <c r="I8" i="33"/>
  <c r="J21" i="33"/>
  <c r="E9" i="33"/>
  <c r="E27" i="33" s="1"/>
  <c r="F10" i="33"/>
  <c r="L13" i="33"/>
  <c r="I20" i="33"/>
  <c r="E11" i="32"/>
  <c r="E12" i="32"/>
  <c r="E13" i="32"/>
  <c r="E14" i="32"/>
  <c r="E15" i="32"/>
  <c r="E17" i="32"/>
  <c r="E18" i="32"/>
  <c r="E20" i="32"/>
  <c r="E21" i="32"/>
  <c r="E22" i="32"/>
  <c r="E23" i="32"/>
  <c r="E24" i="32"/>
  <c r="E25" i="32"/>
  <c r="E26" i="32"/>
  <c r="E8" i="32"/>
  <c r="C9" i="34" l="1"/>
  <c r="F10" i="34"/>
  <c r="J10" i="34" s="1"/>
  <c r="I16" i="34"/>
  <c r="G27" i="34"/>
  <c r="D27" i="34"/>
  <c r="E9" i="34"/>
  <c r="E27" i="34" s="1"/>
  <c r="I10" i="34"/>
  <c r="L10" i="34"/>
  <c r="J23" i="33"/>
  <c r="I23" i="33"/>
  <c r="I22" i="33"/>
  <c r="J22" i="33"/>
  <c r="G10" i="33"/>
  <c r="H10" i="33" s="1"/>
  <c r="J10" i="33" s="1"/>
  <c r="L11" i="33"/>
  <c r="I11" i="33"/>
  <c r="F9" i="33"/>
  <c r="I16" i="33"/>
  <c r="L16" i="33"/>
  <c r="L19" i="33"/>
  <c r="I19" i="33"/>
  <c r="I23" i="31"/>
  <c r="G23" i="32"/>
  <c r="H24" i="32"/>
  <c r="L24" i="32" s="1"/>
  <c r="G19" i="32"/>
  <c r="H12" i="32"/>
  <c r="L12" i="32" s="1"/>
  <c r="H13" i="32"/>
  <c r="H14" i="32"/>
  <c r="H15" i="32"/>
  <c r="H17" i="32"/>
  <c r="H18" i="32"/>
  <c r="L18" i="32" s="1"/>
  <c r="H21" i="32"/>
  <c r="H22" i="32"/>
  <c r="L22" i="32" s="1"/>
  <c r="H25" i="32"/>
  <c r="J25" i="32" s="1"/>
  <c r="H8" i="32"/>
  <c r="L8" i="32" s="1"/>
  <c r="K27" i="32"/>
  <c r="F26" i="32"/>
  <c r="F25" i="32"/>
  <c r="F24" i="32"/>
  <c r="K23" i="32"/>
  <c r="F23" i="32"/>
  <c r="D23" i="32"/>
  <c r="C23" i="32"/>
  <c r="F22" i="32"/>
  <c r="G21" i="32"/>
  <c r="C21" i="32"/>
  <c r="F21" i="32" s="1"/>
  <c r="F20" i="32"/>
  <c r="K19" i="32"/>
  <c r="K16" i="32" s="1"/>
  <c r="D19" i="32"/>
  <c r="C19" i="32"/>
  <c r="F18" i="32"/>
  <c r="L17" i="32"/>
  <c r="F17" i="32"/>
  <c r="L15" i="32"/>
  <c r="F15" i="32"/>
  <c r="L14" i="32"/>
  <c r="F14" i="32"/>
  <c r="L13" i="32"/>
  <c r="F13" i="32"/>
  <c r="F12" i="32"/>
  <c r="C11" i="32"/>
  <c r="F11" i="32" s="1"/>
  <c r="F8" i="32"/>
  <c r="C27" i="34" l="1"/>
  <c r="F9" i="34"/>
  <c r="J9" i="34" s="1"/>
  <c r="L9" i="34"/>
  <c r="L27" i="34" s="1"/>
  <c r="I9" i="34"/>
  <c r="H27" i="34"/>
  <c r="G9" i="33"/>
  <c r="H9" i="33" s="1"/>
  <c r="I10" i="33"/>
  <c r="L10" i="33"/>
  <c r="D16" i="32"/>
  <c r="E16" i="32" s="1"/>
  <c r="E19" i="32"/>
  <c r="F19" i="32" s="1"/>
  <c r="H26" i="32"/>
  <c r="L26" i="32" s="1"/>
  <c r="H23" i="32"/>
  <c r="H19" i="32"/>
  <c r="L19" i="32" s="1"/>
  <c r="G16" i="32"/>
  <c r="H16" i="32" s="1"/>
  <c r="L16" i="32" s="1"/>
  <c r="H20" i="32"/>
  <c r="L20" i="32" s="1"/>
  <c r="G11" i="32"/>
  <c r="J12" i="32"/>
  <c r="I25" i="32"/>
  <c r="J18" i="32"/>
  <c r="J14" i="32"/>
  <c r="L25" i="32"/>
  <c r="J13" i="32"/>
  <c r="J20" i="32"/>
  <c r="J21" i="32"/>
  <c r="J22" i="32"/>
  <c r="J24" i="32"/>
  <c r="J8" i="32"/>
  <c r="F27" i="32"/>
  <c r="I12" i="32"/>
  <c r="I15" i="32"/>
  <c r="J15" i="32"/>
  <c r="I8" i="32"/>
  <c r="L21" i="32"/>
  <c r="I21" i="32"/>
  <c r="I17" i="32"/>
  <c r="J17" i="32"/>
  <c r="I14" i="32"/>
  <c r="I22" i="32"/>
  <c r="C16" i="32"/>
  <c r="I13" i="32"/>
  <c r="H8" i="30"/>
  <c r="J8" i="29"/>
  <c r="H8" i="29"/>
  <c r="E11" i="31"/>
  <c r="F11" i="31" s="1"/>
  <c r="E12" i="31"/>
  <c r="E13" i="31"/>
  <c r="E14" i="31"/>
  <c r="E15" i="31"/>
  <c r="F15" i="31" s="1"/>
  <c r="E17" i="31"/>
  <c r="F17" i="31" s="1"/>
  <c r="J17" i="31" s="1"/>
  <c r="E18" i="31"/>
  <c r="E20" i="31"/>
  <c r="F20" i="31" s="1"/>
  <c r="E21" i="31"/>
  <c r="E22" i="31"/>
  <c r="E23" i="31"/>
  <c r="F23" i="31" s="1"/>
  <c r="E24" i="31"/>
  <c r="E25" i="31"/>
  <c r="E26" i="31"/>
  <c r="E8" i="31"/>
  <c r="F8" i="31" s="1"/>
  <c r="H26" i="31"/>
  <c r="L26" i="31" s="1"/>
  <c r="G21" i="31"/>
  <c r="H21" i="31" s="1"/>
  <c r="L21" i="31" s="1"/>
  <c r="H20" i="31"/>
  <c r="L20" i="31" s="1"/>
  <c r="H13" i="31"/>
  <c r="H12" i="31"/>
  <c r="H14" i="31"/>
  <c r="H15" i="31"/>
  <c r="L15" i="31" s="1"/>
  <c r="H17" i="31"/>
  <c r="H18" i="31"/>
  <c r="L18" i="31" s="1"/>
  <c r="H24" i="31"/>
  <c r="L24" i="31" s="1"/>
  <c r="H25" i="31"/>
  <c r="L25" i="31" s="1"/>
  <c r="K27" i="31"/>
  <c r="F26" i="31"/>
  <c r="F25" i="31"/>
  <c r="F24" i="31"/>
  <c r="K23" i="31"/>
  <c r="D23" i="31"/>
  <c r="C23" i="31"/>
  <c r="F22" i="31"/>
  <c r="F21" i="31"/>
  <c r="C21" i="31"/>
  <c r="K19" i="31"/>
  <c r="D19" i="31"/>
  <c r="D16" i="31" s="1"/>
  <c r="E16" i="31" s="1"/>
  <c r="F16" i="31" s="1"/>
  <c r="C19" i="31"/>
  <c r="F18" i="31"/>
  <c r="L17" i="31"/>
  <c r="K16" i="31"/>
  <c r="C16" i="31"/>
  <c r="L14" i="31"/>
  <c r="F14" i="31"/>
  <c r="J14" i="31" s="1"/>
  <c r="F13" i="31"/>
  <c r="L12" i="31"/>
  <c r="F12" i="31"/>
  <c r="J12" i="31" s="1"/>
  <c r="G11" i="31"/>
  <c r="H11" i="31" s="1"/>
  <c r="C11" i="31"/>
  <c r="C10" i="31" s="1"/>
  <c r="I27" i="34" l="1"/>
  <c r="J27" i="34"/>
  <c r="G27" i="33"/>
  <c r="L9" i="33"/>
  <c r="L27" i="33" s="1"/>
  <c r="I9" i="33"/>
  <c r="H27" i="33"/>
  <c r="J9" i="33"/>
  <c r="D10" i="32"/>
  <c r="E10" i="32" s="1"/>
  <c r="L23" i="32"/>
  <c r="I23" i="32"/>
  <c r="I20" i="32"/>
  <c r="J26" i="32"/>
  <c r="J23" i="32"/>
  <c r="G10" i="32"/>
  <c r="H10" i="32" s="1"/>
  <c r="L10" i="32" s="1"/>
  <c r="H11" i="32"/>
  <c r="L11" i="32" s="1"/>
  <c r="J19" i="32"/>
  <c r="I19" i="32"/>
  <c r="F16" i="32"/>
  <c r="C10" i="32"/>
  <c r="D10" i="31"/>
  <c r="E19" i="31"/>
  <c r="F19" i="31" s="1"/>
  <c r="G23" i="31"/>
  <c r="H23" i="31" s="1"/>
  <c r="L23" i="31" s="1"/>
  <c r="J25" i="31"/>
  <c r="H22" i="31"/>
  <c r="L22" i="31" s="1"/>
  <c r="G19" i="31"/>
  <c r="L13" i="31"/>
  <c r="I13" i="31"/>
  <c r="J13" i="31"/>
  <c r="I25" i="31"/>
  <c r="J26" i="31"/>
  <c r="J15" i="31"/>
  <c r="J18" i="31"/>
  <c r="J24" i="31"/>
  <c r="I11" i="31"/>
  <c r="L11" i="31"/>
  <c r="J11" i="31"/>
  <c r="I17" i="31"/>
  <c r="I15" i="31"/>
  <c r="F27" i="31"/>
  <c r="I20" i="31"/>
  <c r="J20" i="31"/>
  <c r="C9" i="31"/>
  <c r="J21" i="31"/>
  <c r="I21" i="31"/>
  <c r="I14" i="31"/>
  <c r="I12" i="31"/>
  <c r="I27" i="33" l="1"/>
  <c r="J27" i="33"/>
  <c r="D9" i="32"/>
  <c r="E9" i="32" s="1"/>
  <c r="E27" i="32" s="1"/>
  <c r="G9" i="32"/>
  <c r="H9" i="32" s="1"/>
  <c r="L9" i="32" s="1"/>
  <c r="L27" i="32" s="1"/>
  <c r="J11" i="32"/>
  <c r="I11" i="32"/>
  <c r="C9" i="32"/>
  <c r="F10" i="32"/>
  <c r="J16" i="32"/>
  <c r="I16" i="32"/>
  <c r="E10" i="31"/>
  <c r="F10" i="31" s="1"/>
  <c r="D9" i="31"/>
  <c r="J23" i="31"/>
  <c r="I22" i="31"/>
  <c r="J22" i="31"/>
  <c r="G16" i="31"/>
  <c r="H19" i="31"/>
  <c r="C27" i="31"/>
  <c r="D27" i="32" l="1"/>
  <c r="H27" i="32"/>
  <c r="J27" i="32" s="1"/>
  <c r="G27" i="32"/>
  <c r="J10" i="32"/>
  <c r="I10" i="32"/>
  <c r="C27" i="32"/>
  <c r="F9" i="32"/>
  <c r="E9" i="31"/>
  <c r="D27" i="31"/>
  <c r="I19" i="31"/>
  <c r="L19" i="31"/>
  <c r="J19" i="31"/>
  <c r="H16" i="31"/>
  <c r="G10" i="31"/>
  <c r="I27" i="32" l="1"/>
  <c r="J9" i="32"/>
  <c r="I9" i="32"/>
  <c r="E27" i="31"/>
  <c r="F9" i="31"/>
  <c r="H10" i="31"/>
  <c r="G9" i="31"/>
  <c r="I16" i="31"/>
  <c r="L16" i="31"/>
  <c r="J16" i="31"/>
  <c r="H9" i="31" l="1"/>
  <c r="G27" i="31"/>
  <c r="L10" i="31"/>
  <c r="I10" i="31"/>
  <c r="J10" i="31"/>
  <c r="J9" i="31" l="1"/>
  <c r="I9" i="31"/>
  <c r="L9" i="31"/>
  <c r="E9" i="30" l="1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24" i="30"/>
  <c r="E25" i="30"/>
  <c r="E26" i="30"/>
  <c r="E8" i="30"/>
  <c r="H12" i="30" l="1"/>
  <c r="L12" i="30" s="1"/>
  <c r="H13" i="30"/>
  <c r="H14" i="30"/>
  <c r="H15" i="30"/>
  <c r="L15" i="30" s="1"/>
  <c r="H17" i="30"/>
  <c r="L17" i="30" s="1"/>
  <c r="H18" i="30"/>
  <c r="L18" i="30" s="1"/>
  <c r="H20" i="30"/>
  <c r="L20" i="30" s="1"/>
  <c r="H22" i="30"/>
  <c r="I22" i="30" s="1"/>
  <c r="H24" i="30"/>
  <c r="L24" i="30" s="1"/>
  <c r="H25" i="30"/>
  <c r="L25" i="30" s="1"/>
  <c r="H26" i="30"/>
  <c r="L26" i="30" s="1"/>
  <c r="K27" i="30"/>
  <c r="D27" i="30"/>
  <c r="F26" i="30"/>
  <c r="F25" i="30"/>
  <c r="F24" i="30"/>
  <c r="K23" i="30"/>
  <c r="G23" i="30"/>
  <c r="H23" i="30" s="1"/>
  <c r="F23" i="30"/>
  <c r="D23" i="30"/>
  <c r="C23" i="30"/>
  <c r="F22" i="30"/>
  <c r="G21" i="30"/>
  <c r="H21" i="30" s="1"/>
  <c r="F21" i="30"/>
  <c r="C21" i="30"/>
  <c r="F20" i="30"/>
  <c r="K19" i="30"/>
  <c r="G19" i="30"/>
  <c r="G16" i="30" s="1"/>
  <c r="H16" i="30" s="1"/>
  <c r="F19" i="30"/>
  <c r="D19" i="30"/>
  <c r="D16" i="30" s="1"/>
  <c r="C19" i="30"/>
  <c r="F18" i="30"/>
  <c r="J18" i="30" s="1"/>
  <c r="F17" i="30"/>
  <c r="K16" i="30"/>
  <c r="C16" i="30"/>
  <c r="F15" i="30"/>
  <c r="J14" i="30"/>
  <c r="F14" i="30"/>
  <c r="L13" i="30"/>
  <c r="F13" i="30"/>
  <c r="J13" i="30" s="1"/>
  <c r="F12" i="30"/>
  <c r="G11" i="30"/>
  <c r="H11" i="30" s="1"/>
  <c r="C11" i="30"/>
  <c r="F11" i="30" s="1"/>
  <c r="E27" i="30"/>
  <c r="L8" i="30" l="1"/>
  <c r="H8" i="31"/>
  <c r="J22" i="30"/>
  <c r="J25" i="30"/>
  <c r="H19" i="30"/>
  <c r="J20" i="30"/>
  <c r="J12" i="30"/>
  <c r="J11" i="30"/>
  <c r="J26" i="30"/>
  <c r="J24" i="30"/>
  <c r="L23" i="30"/>
  <c r="G10" i="30"/>
  <c r="H10" i="30" s="1"/>
  <c r="I11" i="30"/>
  <c r="L11" i="30"/>
  <c r="I15" i="30"/>
  <c r="J15" i="30"/>
  <c r="F16" i="30"/>
  <c r="L21" i="30"/>
  <c r="I21" i="30"/>
  <c r="I17" i="30"/>
  <c r="J17" i="30"/>
  <c r="J21" i="30"/>
  <c r="J23" i="30"/>
  <c r="I14" i="30"/>
  <c r="I13" i="30"/>
  <c r="L14" i="30"/>
  <c r="I20" i="30"/>
  <c r="L22" i="30"/>
  <c r="I25" i="30"/>
  <c r="F8" i="30"/>
  <c r="I12" i="30"/>
  <c r="C10" i="30"/>
  <c r="I25" i="29"/>
  <c r="H30" i="22"/>
  <c r="L8" i="31" l="1"/>
  <c r="L27" i="31" s="1"/>
  <c r="I8" i="31"/>
  <c r="J8" i="31"/>
  <c r="H27" i="31"/>
  <c r="F27" i="30"/>
  <c r="I8" i="30"/>
  <c r="J8" i="30"/>
  <c r="L19" i="30"/>
  <c r="I19" i="30"/>
  <c r="J16" i="30"/>
  <c r="J19" i="30"/>
  <c r="G9" i="30"/>
  <c r="H9" i="30" s="1"/>
  <c r="I16" i="30"/>
  <c r="L16" i="30"/>
  <c r="F10" i="30"/>
  <c r="C9" i="30"/>
  <c r="H9" i="29"/>
  <c r="H10" i="29"/>
  <c r="H11" i="29"/>
  <c r="H12" i="29"/>
  <c r="H13" i="29"/>
  <c r="H14" i="29"/>
  <c r="H15" i="29"/>
  <c r="H16" i="29"/>
  <c r="H17" i="29"/>
  <c r="H18" i="29"/>
  <c r="L18" i="29" s="1"/>
  <c r="H19" i="29"/>
  <c r="H20" i="29"/>
  <c r="H21" i="29"/>
  <c r="H22" i="29"/>
  <c r="H23" i="29"/>
  <c r="H24" i="29"/>
  <c r="L24" i="29" s="1"/>
  <c r="H25" i="29"/>
  <c r="L25" i="29" s="1"/>
  <c r="H26" i="29"/>
  <c r="L26" i="29" s="1"/>
  <c r="L8" i="29"/>
  <c r="G23" i="29"/>
  <c r="G19" i="29"/>
  <c r="G11" i="29"/>
  <c r="L11" i="29" s="1"/>
  <c r="K27" i="29"/>
  <c r="D27" i="29"/>
  <c r="F26" i="29"/>
  <c r="E26" i="29"/>
  <c r="F25" i="29"/>
  <c r="F24" i="29"/>
  <c r="K23" i="29"/>
  <c r="E23" i="29"/>
  <c r="F23" i="29" s="1"/>
  <c r="D23" i="29"/>
  <c r="C23" i="29"/>
  <c r="L22" i="29"/>
  <c r="E22" i="29"/>
  <c r="F22" i="29" s="1"/>
  <c r="J22" i="29" s="1"/>
  <c r="G21" i="29"/>
  <c r="E21" i="29"/>
  <c r="C21" i="29"/>
  <c r="F21" i="29" s="1"/>
  <c r="J21" i="29" s="1"/>
  <c r="E20" i="29"/>
  <c r="F20" i="29" s="1"/>
  <c r="K19" i="29"/>
  <c r="K16" i="29" s="1"/>
  <c r="E19" i="29"/>
  <c r="D19" i="29"/>
  <c r="D16" i="29" s="1"/>
  <c r="C19" i="29"/>
  <c r="F19" i="29" s="1"/>
  <c r="E18" i="29"/>
  <c r="E16" i="29" s="1"/>
  <c r="L17" i="29"/>
  <c r="E17" i="29"/>
  <c r="F17" i="29" s="1"/>
  <c r="L15" i="29"/>
  <c r="E15" i="29"/>
  <c r="F15" i="29" s="1"/>
  <c r="L14" i="29"/>
  <c r="F14" i="29"/>
  <c r="J14" i="29" s="1"/>
  <c r="E14" i="29"/>
  <c r="L13" i="29"/>
  <c r="E13" i="29"/>
  <c r="F13" i="29" s="1"/>
  <c r="J13" i="29" s="1"/>
  <c r="E12" i="29"/>
  <c r="F12" i="29" s="1"/>
  <c r="E11" i="29"/>
  <c r="C11" i="29"/>
  <c r="F11" i="29" s="1"/>
  <c r="E10" i="29"/>
  <c r="E9" i="29"/>
  <c r="E8" i="29"/>
  <c r="E27" i="29" s="1"/>
  <c r="I27" i="31" l="1"/>
  <c r="J27" i="31"/>
  <c r="F9" i="30"/>
  <c r="C27" i="30"/>
  <c r="J10" i="30"/>
  <c r="I10" i="30"/>
  <c r="L10" i="30"/>
  <c r="G27" i="30"/>
  <c r="J26" i="29"/>
  <c r="J25" i="29"/>
  <c r="L23" i="29"/>
  <c r="I19" i="29"/>
  <c r="G16" i="29"/>
  <c r="L16" i="29" s="1"/>
  <c r="J20" i="29"/>
  <c r="L12" i="29"/>
  <c r="L21" i="29"/>
  <c r="I21" i="29"/>
  <c r="I11" i="29"/>
  <c r="J11" i="29"/>
  <c r="I17" i="29"/>
  <c r="J17" i="29"/>
  <c r="J15" i="29"/>
  <c r="I15" i="29"/>
  <c r="J24" i="29"/>
  <c r="I14" i="29"/>
  <c r="C16" i="29"/>
  <c r="I22" i="29"/>
  <c r="I13" i="29"/>
  <c r="F18" i="29"/>
  <c r="J18" i="29" s="1"/>
  <c r="F8" i="29"/>
  <c r="H9" i="22"/>
  <c r="H10" i="22"/>
  <c r="H11" i="22"/>
  <c r="H12" i="22"/>
  <c r="H13" i="22"/>
  <c r="I13" i="22" s="1"/>
  <c r="H14" i="22"/>
  <c r="H15" i="22"/>
  <c r="H16" i="22"/>
  <c r="H17" i="22"/>
  <c r="L17" i="22" s="1"/>
  <c r="H18" i="22"/>
  <c r="L18" i="22" s="1"/>
  <c r="H19" i="22"/>
  <c r="H20" i="22"/>
  <c r="H21" i="22"/>
  <c r="H22" i="22"/>
  <c r="L22" i="22" s="1"/>
  <c r="H23" i="22"/>
  <c r="H24" i="22"/>
  <c r="H25" i="22"/>
  <c r="L25" i="22" s="1"/>
  <c r="H26" i="22"/>
  <c r="L26" i="22" s="1"/>
  <c r="H8" i="22"/>
  <c r="L8" i="22" s="1"/>
  <c r="K27" i="22"/>
  <c r="D27" i="22"/>
  <c r="E26" i="22"/>
  <c r="F26" i="22" s="1"/>
  <c r="F25" i="22"/>
  <c r="J25" i="22" s="1"/>
  <c r="F24" i="22"/>
  <c r="K23" i="22"/>
  <c r="F23" i="22"/>
  <c r="E23" i="22"/>
  <c r="D23" i="22"/>
  <c r="C23" i="22"/>
  <c r="F22" i="22"/>
  <c r="E22" i="22"/>
  <c r="G21" i="22"/>
  <c r="E21" i="22"/>
  <c r="F21" i="22" s="1"/>
  <c r="C21" i="22"/>
  <c r="L20" i="22"/>
  <c r="E20" i="22"/>
  <c r="F20" i="22" s="1"/>
  <c r="K19" i="22"/>
  <c r="G19" i="22"/>
  <c r="E19" i="22"/>
  <c r="F19" i="22" s="1"/>
  <c r="D19" i="22"/>
  <c r="D16" i="22" s="1"/>
  <c r="C19" i="22"/>
  <c r="E18" i="22"/>
  <c r="E16" i="22" s="1"/>
  <c r="E17" i="22"/>
  <c r="F17" i="22" s="1"/>
  <c r="K16" i="22"/>
  <c r="C16" i="22"/>
  <c r="F16" i="22" s="1"/>
  <c r="L15" i="22"/>
  <c r="I15" i="22"/>
  <c r="E15" i="22"/>
  <c r="F15" i="22" s="1"/>
  <c r="J15" i="22" s="1"/>
  <c r="E14" i="22"/>
  <c r="F14" i="22" s="1"/>
  <c r="J14" i="22" s="1"/>
  <c r="E13" i="22"/>
  <c r="F13" i="22" s="1"/>
  <c r="L12" i="22"/>
  <c r="E12" i="22"/>
  <c r="F12" i="22" s="1"/>
  <c r="J12" i="22" s="1"/>
  <c r="L11" i="22"/>
  <c r="G11" i="22"/>
  <c r="E11" i="22"/>
  <c r="C11" i="22"/>
  <c r="C10" i="22" s="1"/>
  <c r="E10" i="22"/>
  <c r="E9" i="22"/>
  <c r="E8" i="22"/>
  <c r="E27" i="22" s="1"/>
  <c r="I9" i="30" l="1"/>
  <c r="H27" i="30"/>
  <c r="L9" i="30"/>
  <c r="L27" i="30" s="1"/>
  <c r="J9" i="30"/>
  <c r="J23" i="29"/>
  <c r="L19" i="29"/>
  <c r="J12" i="29"/>
  <c r="G10" i="29"/>
  <c r="J19" i="29"/>
  <c r="I20" i="29"/>
  <c r="L20" i="29"/>
  <c r="I12" i="29"/>
  <c r="F27" i="29"/>
  <c r="I8" i="29"/>
  <c r="F16" i="29"/>
  <c r="C10" i="29"/>
  <c r="J13" i="22"/>
  <c r="J20" i="22"/>
  <c r="J26" i="22"/>
  <c r="G23" i="22"/>
  <c r="L23" i="22" s="1"/>
  <c r="J22" i="22"/>
  <c r="J21" i="22"/>
  <c r="L21" i="22"/>
  <c r="I21" i="22"/>
  <c r="F10" i="22"/>
  <c r="C9" i="22"/>
  <c r="I17" i="22"/>
  <c r="J17" i="22"/>
  <c r="L19" i="22"/>
  <c r="I19" i="22"/>
  <c r="I14" i="22"/>
  <c r="J19" i="22"/>
  <c r="I22" i="22"/>
  <c r="L14" i="22"/>
  <c r="I20" i="22"/>
  <c r="F8" i="22"/>
  <c r="I12" i="22"/>
  <c r="L13" i="22"/>
  <c r="F11" i="22"/>
  <c r="J11" i="22" s="1"/>
  <c r="G16" i="22"/>
  <c r="F18" i="22"/>
  <c r="J18" i="22" s="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4" i="21"/>
  <c r="H25" i="21"/>
  <c r="H26" i="21"/>
  <c r="H8" i="21"/>
  <c r="I27" i="30" l="1"/>
  <c r="J27" i="30"/>
  <c r="G9" i="29"/>
  <c r="L10" i="29"/>
  <c r="F10" i="29"/>
  <c r="C9" i="29"/>
  <c r="J16" i="29"/>
  <c r="I16" i="29"/>
  <c r="J23" i="22"/>
  <c r="J24" i="22"/>
  <c r="L24" i="22"/>
  <c r="F27" i="22"/>
  <c r="J8" i="22"/>
  <c r="I8" i="22"/>
  <c r="G10" i="22"/>
  <c r="C27" i="22"/>
  <c r="F9" i="22"/>
  <c r="I11" i="22"/>
  <c r="K27" i="21"/>
  <c r="E27" i="21"/>
  <c r="D27" i="21"/>
  <c r="L26" i="21"/>
  <c r="E26" i="21"/>
  <c r="F26" i="21" s="1"/>
  <c r="L25" i="21"/>
  <c r="F25" i="21"/>
  <c r="J25" i="21" s="1"/>
  <c r="L24" i="21"/>
  <c r="F24" i="21"/>
  <c r="K23" i="21"/>
  <c r="G23" i="21"/>
  <c r="D23" i="21"/>
  <c r="C23" i="21"/>
  <c r="L22" i="21"/>
  <c r="E22" i="21"/>
  <c r="F22" i="21" s="1"/>
  <c r="G21" i="21"/>
  <c r="E21" i="21"/>
  <c r="C21" i="21"/>
  <c r="F21" i="21" s="1"/>
  <c r="L20" i="21"/>
  <c r="E20" i="21"/>
  <c r="F20" i="21" s="1"/>
  <c r="K19" i="21"/>
  <c r="K16" i="21" s="1"/>
  <c r="G19" i="21"/>
  <c r="E19" i="21"/>
  <c r="D19" i="21"/>
  <c r="D16" i="21" s="1"/>
  <c r="C19" i="21"/>
  <c r="C16" i="21" s="1"/>
  <c r="L18" i="21"/>
  <c r="E18" i="21"/>
  <c r="E16" i="21" s="1"/>
  <c r="L17" i="21"/>
  <c r="F17" i="21"/>
  <c r="J17" i="21" s="1"/>
  <c r="E17" i="21"/>
  <c r="L15" i="21"/>
  <c r="F15" i="21"/>
  <c r="J15" i="21" s="1"/>
  <c r="E15" i="21"/>
  <c r="L14" i="21"/>
  <c r="E14" i="21"/>
  <c r="F14" i="21" s="1"/>
  <c r="J14" i="21" s="1"/>
  <c r="L13" i="21"/>
  <c r="I13" i="21"/>
  <c r="E13" i="21"/>
  <c r="F13" i="21" s="1"/>
  <c r="J13" i="21" s="1"/>
  <c r="L12" i="21"/>
  <c r="E12" i="21"/>
  <c r="F12" i="21" s="1"/>
  <c r="G11" i="21"/>
  <c r="E11" i="21"/>
  <c r="C11" i="21"/>
  <c r="F11" i="21" s="1"/>
  <c r="J11" i="21" s="1"/>
  <c r="E10" i="21"/>
  <c r="E9" i="21"/>
  <c r="L8" i="21"/>
  <c r="F8" i="21"/>
  <c r="J8" i="21" s="1"/>
  <c r="E8" i="21"/>
  <c r="G27" i="29" l="1"/>
  <c r="F9" i="29"/>
  <c r="C27" i="29"/>
  <c r="J10" i="29"/>
  <c r="I10" i="29"/>
  <c r="L16" i="22"/>
  <c r="I16" i="22"/>
  <c r="J16" i="22"/>
  <c r="G9" i="22"/>
  <c r="H23" i="21"/>
  <c r="L23" i="21" s="1"/>
  <c r="J26" i="21"/>
  <c r="G16" i="21"/>
  <c r="L16" i="21" s="1"/>
  <c r="J24" i="21"/>
  <c r="J22" i="21"/>
  <c r="J20" i="21"/>
  <c r="I21" i="21"/>
  <c r="L21" i="21"/>
  <c r="L19" i="21"/>
  <c r="J12" i="21"/>
  <c r="I12" i="21"/>
  <c r="I20" i="21"/>
  <c r="F16" i="21"/>
  <c r="J21" i="21"/>
  <c r="L11" i="21"/>
  <c r="I11" i="21"/>
  <c r="F27" i="21"/>
  <c r="G10" i="21"/>
  <c r="I8" i="21"/>
  <c r="I15" i="21"/>
  <c r="I17" i="21"/>
  <c r="E23" i="21"/>
  <c r="F23" i="21" s="1"/>
  <c r="I14" i="21"/>
  <c r="F19" i="21"/>
  <c r="J19" i="21" s="1"/>
  <c r="F18" i="21"/>
  <c r="J18" i="21" s="1"/>
  <c r="C10" i="21"/>
  <c r="I22" i="21"/>
  <c r="G23" i="20"/>
  <c r="H24" i="20"/>
  <c r="L24" i="20" s="1"/>
  <c r="H22" i="20"/>
  <c r="H20" i="20"/>
  <c r="L20" i="20" s="1"/>
  <c r="G11" i="20"/>
  <c r="H11" i="20" s="1"/>
  <c r="H13" i="20"/>
  <c r="H14" i="20"/>
  <c r="L14" i="20" s="1"/>
  <c r="H15" i="20"/>
  <c r="H17" i="20"/>
  <c r="H18" i="20"/>
  <c r="L18" i="20" s="1"/>
  <c r="H25" i="20"/>
  <c r="L25" i="20" s="1"/>
  <c r="H8" i="20"/>
  <c r="L8" i="20" s="1"/>
  <c r="K27" i="20"/>
  <c r="D27" i="20"/>
  <c r="E26" i="20"/>
  <c r="E23" i="20" s="1"/>
  <c r="F25" i="20"/>
  <c r="F24" i="20"/>
  <c r="K23" i="20"/>
  <c r="D23" i="20"/>
  <c r="C23" i="20"/>
  <c r="C9" i="20" s="1"/>
  <c r="F22" i="20"/>
  <c r="E22" i="20"/>
  <c r="E21" i="20"/>
  <c r="F21" i="20" s="1"/>
  <c r="C21" i="20"/>
  <c r="E20" i="20"/>
  <c r="F20" i="20" s="1"/>
  <c r="K19" i="20"/>
  <c r="G19" i="20"/>
  <c r="H19" i="20" s="1"/>
  <c r="L19" i="20" s="1"/>
  <c r="E19" i="20"/>
  <c r="D19" i="20"/>
  <c r="C19" i="20"/>
  <c r="F19" i="20" s="1"/>
  <c r="E18" i="20"/>
  <c r="F18" i="20" s="1"/>
  <c r="L17" i="20"/>
  <c r="E17" i="20"/>
  <c r="F17" i="20" s="1"/>
  <c r="K16" i="20"/>
  <c r="E16" i="20"/>
  <c r="F16" i="20" s="1"/>
  <c r="D16" i="20"/>
  <c r="C16" i="20"/>
  <c r="L15" i="20"/>
  <c r="E15" i="20"/>
  <c r="F15" i="20" s="1"/>
  <c r="J15" i="20" s="1"/>
  <c r="E14" i="20"/>
  <c r="F14" i="20" s="1"/>
  <c r="L13" i="20"/>
  <c r="J13" i="20"/>
  <c r="I13" i="20"/>
  <c r="F13" i="20"/>
  <c r="E13" i="20"/>
  <c r="F12" i="20"/>
  <c r="E12" i="20"/>
  <c r="F11" i="20"/>
  <c r="E11" i="20"/>
  <c r="C11" i="20"/>
  <c r="F10" i="20"/>
  <c r="E10" i="20"/>
  <c r="C10" i="20"/>
  <c r="E9" i="20"/>
  <c r="E8" i="20"/>
  <c r="E27" i="20" s="1"/>
  <c r="L9" i="29" l="1"/>
  <c r="L27" i="29" s="1"/>
  <c r="H27" i="29"/>
  <c r="J9" i="29"/>
  <c r="I9" i="29"/>
  <c r="G27" i="22"/>
  <c r="I10" i="22"/>
  <c r="L10" i="22"/>
  <c r="J10" i="22"/>
  <c r="J23" i="21"/>
  <c r="I16" i="21"/>
  <c r="J16" i="21"/>
  <c r="I19" i="21"/>
  <c r="F10" i="21"/>
  <c r="C9" i="21"/>
  <c r="G9" i="21"/>
  <c r="H9" i="21" s="1"/>
  <c r="G16" i="20"/>
  <c r="H16" i="20" s="1"/>
  <c r="J16" i="20" s="1"/>
  <c r="H26" i="20"/>
  <c r="L26" i="20" s="1"/>
  <c r="H23" i="20"/>
  <c r="L23" i="20" s="1"/>
  <c r="L22" i="20"/>
  <c r="I22" i="20"/>
  <c r="G21" i="20"/>
  <c r="H21" i="20" s="1"/>
  <c r="L21" i="20" s="1"/>
  <c r="J22" i="20"/>
  <c r="J19" i="20"/>
  <c r="H12" i="20"/>
  <c r="I12" i="20" s="1"/>
  <c r="J11" i="20"/>
  <c r="J25" i="20"/>
  <c r="J14" i="20"/>
  <c r="J18" i="20"/>
  <c r="J17" i="20"/>
  <c r="J24" i="20"/>
  <c r="L11" i="20"/>
  <c r="I11" i="20"/>
  <c r="I14" i="20"/>
  <c r="I20" i="20"/>
  <c r="J20" i="20"/>
  <c r="C27" i="20"/>
  <c r="F9" i="20"/>
  <c r="I19" i="20"/>
  <c r="F26" i="20"/>
  <c r="J26" i="20" s="1"/>
  <c r="I15" i="20"/>
  <c r="I17" i="20"/>
  <c r="F8" i="20"/>
  <c r="F23" i="20"/>
  <c r="F27" i="5"/>
  <c r="F25" i="5"/>
  <c r="J25" i="5" s="1"/>
  <c r="L25" i="5"/>
  <c r="I27" i="29" l="1"/>
  <c r="J27" i="29"/>
  <c r="I9" i="22"/>
  <c r="L9" i="22"/>
  <c r="L27" i="22" s="1"/>
  <c r="H27" i="22"/>
  <c r="J9" i="22"/>
  <c r="L10" i="21"/>
  <c r="I10" i="21"/>
  <c r="G27" i="21"/>
  <c r="J10" i="21"/>
  <c r="F9" i="21"/>
  <c r="C27" i="21"/>
  <c r="J23" i="20"/>
  <c r="L16" i="20"/>
  <c r="I16" i="20"/>
  <c r="G10" i="20"/>
  <c r="H10" i="20" s="1"/>
  <c r="I21" i="20"/>
  <c r="J21" i="20"/>
  <c r="J12" i="20"/>
  <c r="L12" i="20"/>
  <c r="F27" i="20"/>
  <c r="J8" i="20"/>
  <c r="G9" i="20"/>
  <c r="H9" i="20" s="1"/>
  <c r="I8" i="20"/>
  <c r="C23" i="5"/>
  <c r="I27" i="22" l="1"/>
  <c r="J27" i="22"/>
  <c r="J9" i="21"/>
  <c r="L9" i="21"/>
  <c r="L27" i="21" s="1"/>
  <c r="I9" i="21"/>
  <c r="H27" i="21"/>
  <c r="G27" i="20"/>
  <c r="L10" i="20"/>
  <c r="I10" i="20"/>
  <c r="J10" i="20"/>
  <c r="I27" i="21" l="1"/>
  <c r="J27" i="21"/>
  <c r="L9" i="20"/>
  <c r="L27" i="20" s="1"/>
  <c r="I9" i="20"/>
  <c r="H27" i="20"/>
  <c r="J9" i="20"/>
  <c r="I27" i="20" l="1"/>
  <c r="J27" i="20"/>
  <c r="H18" i="5" l="1"/>
  <c r="H12" i="5" l="1"/>
  <c r="H13" i="5"/>
  <c r="H14" i="5"/>
  <c r="H15" i="5"/>
  <c r="H17" i="5"/>
  <c r="H22" i="5"/>
  <c r="H24" i="5"/>
  <c r="H8" i="5"/>
  <c r="H26" i="5"/>
  <c r="H20" i="5"/>
  <c r="F24" i="5" l="1"/>
  <c r="K27" i="5" l="1"/>
  <c r="D27" i="5"/>
  <c r="E26" i="5"/>
  <c r="F26" i="5" s="1"/>
  <c r="K23" i="5"/>
  <c r="D23" i="5"/>
  <c r="E22" i="5"/>
  <c r="F22" i="5" s="1"/>
  <c r="I22" i="5" s="1"/>
  <c r="G21" i="5"/>
  <c r="H21" i="5" s="1"/>
  <c r="E21" i="5"/>
  <c r="C21" i="5"/>
  <c r="F21" i="5" s="1"/>
  <c r="E20" i="5"/>
  <c r="F20" i="5" s="1"/>
  <c r="I20" i="5" s="1"/>
  <c r="K19" i="5"/>
  <c r="K16" i="5" s="1"/>
  <c r="G19" i="5"/>
  <c r="D19" i="5"/>
  <c r="C19" i="5"/>
  <c r="E18" i="5"/>
  <c r="F18" i="5" s="1"/>
  <c r="E17" i="5"/>
  <c r="F17" i="5" s="1"/>
  <c r="I17" i="5" s="1"/>
  <c r="D16" i="5"/>
  <c r="E15" i="5"/>
  <c r="F15" i="5" s="1"/>
  <c r="I15" i="5" s="1"/>
  <c r="E14" i="5"/>
  <c r="F14" i="5" s="1"/>
  <c r="I14" i="5" s="1"/>
  <c r="E13" i="5"/>
  <c r="F13" i="5" s="1"/>
  <c r="I13" i="5" s="1"/>
  <c r="E12" i="5"/>
  <c r="F12" i="5" s="1"/>
  <c r="I12" i="5" s="1"/>
  <c r="G11" i="5"/>
  <c r="H11" i="5" s="1"/>
  <c r="E11" i="5"/>
  <c r="C11" i="5"/>
  <c r="F11" i="5" s="1"/>
  <c r="E10" i="5"/>
  <c r="E9" i="5"/>
  <c r="E8" i="5"/>
  <c r="C16" i="5" l="1"/>
  <c r="C10" i="5" s="1"/>
  <c r="F10" i="5" s="1"/>
  <c r="I21" i="5"/>
  <c r="E19" i="5"/>
  <c r="F19" i="5" s="1"/>
  <c r="E27" i="5"/>
  <c r="F8" i="5"/>
  <c r="E23" i="5"/>
  <c r="F23" i="5" s="1"/>
  <c r="H19" i="5"/>
  <c r="G16" i="5"/>
  <c r="H16" i="5" s="1"/>
  <c r="E16" i="5"/>
  <c r="G23" i="5"/>
  <c r="H23" i="5" s="1"/>
  <c r="I19" i="5" l="1"/>
  <c r="C9" i="5"/>
  <c r="F9" i="5" s="1"/>
  <c r="F16" i="5"/>
  <c r="I16" i="5" s="1"/>
  <c r="L26" i="5"/>
  <c r="J26" i="5"/>
  <c r="G10" i="5"/>
  <c r="H10" i="5" s="1"/>
  <c r="C27" i="5" l="1"/>
  <c r="J24" i="5"/>
  <c r="L24" i="5"/>
  <c r="G9" i="5"/>
  <c r="H9" i="5" s="1"/>
  <c r="G27" i="5" l="1"/>
  <c r="L22" i="5" l="1"/>
  <c r="J22" i="5"/>
  <c r="L8" i="5"/>
  <c r="J8" i="5"/>
  <c r="I8" i="5"/>
  <c r="L11" i="5"/>
  <c r="J11" i="5"/>
  <c r="I11" i="5"/>
  <c r="J23" i="5"/>
  <c r="L23" i="5"/>
  <c r="L12" i="5"/>
  <c r="J12" i="5"/>
  <c r="L15" i="5"/>
  <c r="J15" i="5"/>
  <c r="L17" i="5"/>
  <c r="J17" i="5"/>
  <c r="J20" i="5"/>
  <c r="L20" i="5"/>
  <c r="L18" i="5"/>
  <c r="J18" i="5"/>
  <c r="L13" i="5" l="1"/>
  <c r="J13" i="5"/>
  <c r="J14" i="5"/>
  <c r="L14" i="5"/>
  <c r="L21" i="5"/>
  <c r="J21" i="5"/>
  <c r="L19" i="5"/>
  <c r="J19" i="5"/>
  <c r="J16" i="5" l="1"/>
  <c r="L16" i="5"/>
  <c r="L10" i="5" l="1"/>
  <c r="J10" i="5"/>
  <c r="I10" i="5"/>
  <c r="L9" i="5"/>
  <c r="L27" i="5" s="1"/>
  <c r="I9" i="5"/>
  <c r="H27" i="5"/>
  <c r="J9" i="5"/>
  <c r="I27" i="5" l="1"/>
  <c r="J27" i="5"/>
</calcChain>
</file>

<file path=xl/sharedStrings.xml><?xml version="1.0" encoding="utf-8"?>
<sst xmlns="http://schemas.openxmlformats.org/spreadsheetml/2006/main" count="641" uniqueCount="72">
  <si>
    <t>Rubro Presupuestal</t>
  </si>
  <si>
    <t>Ppto. Inicial</t>
  </si>
  <si>
    <t>Modificaciones</t>
  </si>
  <si>
    <t>Ppto. Definitivo</t>
  </si>
  <si>
    <t>Total Recaudos</t>
  </si>
  <si>
    <t>Rubro</t>
  </si>
  <si>
    <t>Nombre</t>
  </si>
  <si>
    <t>Mes</t>
  </si>
  <si>
    <t>Acumuladas</t>
  </si>
  <si>
    <t>Pct. Eje.</t>
  </si>
  <si>
    <t>Saldo por Recaudar</t>
  </si>
  <si>
    <t>Reconoc. Ingresos</t>
  </si>
  <si>
    <t>Reconoc. Acumulados</t>
  </si>
  <si>
    <t>DISPONIBILIDAD INICIAL</t>
  </si>
  <si>
    <t>INGRESOS</t>
  </si>
  <si>
    <t>INGRESOS CORRIENTES</t>
  </si>
  <si>
    <t>INGRESOS POR EXPLOTACIÓN</t>
  </si>
  <si>
    <t>VENTA DE BIENES</t>
  </si>
  <si>
    <t>212 </t>
  </si>
  <si>
    <t>OTROS INGRESOS CORRIENTES</t>
  </si>
  <si>
    <t>INGRESOS DECRETO 327 DE 2004</t>
  </si>
  <si>
    <t>TRANSFERENCIAS</t>
  </si>
  <si>
    <t>Administracion Central</t>
  </si>
  <si>
    <t>RECURSOS DE CAPITAL</t>
  </si>
  <si>
    <t>RENDIMIENTOS POR OPERACIONES FINANCIERAS</t>
  </si>
  <si>
    <t>Total Ingresos</t>
  </si>
  <si>
    <t>VENTA DE SERVICIOS</t>
  </si>
  <si>
    <t>COMERCIALIZACION DE MERCACIAS</t>
  </si>
  <si>
    <t>OTROS INGRESOS DE EXPLOTACION</t>
  </si>
  <si>
    <t xml:space="preserve">  21201</t>
  </si>
  <si>
    <t xml:space="preserve">  21203</t>
  </si>
  <si>
    <t xml:space="preserve">  21204</t>
  </si>
  <si>
    <t>RENTAS CONTRACTUALES</t>
  </si>
  <si>
    <t xml:space="preserve">  2120499</t>
  </si>
  <si>
    <t xml:space="preserve">              SUBGERENTE DE GESTIÓN CORPORATIVA</t>
  </si>
  <si>
    <t xml:space="preserve">                                      GERENTE GENERAL</t>
  </si>
  <si>
    <t>OTROS RECURSOS DE CAPITAL</t>
  </si>
  <si>
    <t>OTRAS RENTAS CONTRACTUALES</t>
  </si>
  <si>
    <t>EMPRESA DE RENOVACIÓN Y DESARROLLO URBANO DE BOGOTÁ D.C.</t>
  </si>
  <si>
    <t>IRENE DUARTE MÉNDEZ</t>
  </si>
  <si>
    <t>OTROS INGRESOS CONVENIO SDHT - ERU</t>
  </si>
  <si>
    <t>APORTES DE CAPITAL</t>
  </si>
  <si>
    <t>INFORME DE EJECUCIÓN DEL PRESUPUESTO DE INGRESOS PERIODO 201801</t>
  </si>
  <si>
    <t>CARLOS ARTURO PÉREZ DÍAZ</t>
  </si>
  <si>
    <t>GESTOR SENIOR 3 - PRESUPUESTO (E.)</t>
  </si>
  <si>
    <t>LINA MARGARITA AMADOR VILLANEDA</t>
  </si>
  <si>
    <t>GEMMA EDITH LOZANO RAMÍREZ</t>
  </si>
  <si>
    <t>TESORERA GENERAL</t>
  </si>
  <si>
    <t>INFORME DE EJECUCIÓN DEL PRESUPUESTO DE INGRESOS PERIODO 201802</t>
  </si>
  <si>
    <t>HECTOR JAVIER SUAREZ PEDRAZA</t>
  </si>
  <si>
    <t xml:space="preserve">GESTOR SENIOR 3 - PRESUPUESTO </t>
  </si>
  <si>
    <t>INFORME DE EJECUCIÓN DEL PRESUPUESTO DE INGRESOS PERIODO 201803</t>
  </si>
  <si>
    <t>INFORME DE EJECUCIÓN DEL PRESUPUESTO DE INGRESOS PERIODO 201804</t>
  </si>
  <si>
    <t>INFORME DE EJECUCIÓN DEL PRESUPUESTO DE INGRESOS PERIODO 201805</t>
  </si>
  <si>
    <t>INFORME DE EJECUCIÓN DEL PRESUPUESTO DE INGRESOS PERIODO 201806</t>
  </si>
  <si>
    <t xml:space="preserve">                                                      GEMMA EDITH LOZANO RAMÍREZ</t>
  </si>
  <si>
    <t xml:space="preserve">               RESPONSABLE DE PRESUPUESTO</t>
  </si>
  <si>
    <t xml:space="preserve">                                   GERENTE GENERAL</t>
  </si>
  <si>
    <t xml:space="preserve">                                               SUBGERENTE DE GESTIÓN CORPORATIVA</t>
  </si>
  <si>
    <t>INFORME DE EJECUCIÓN DEL PRESUPUESTO DE INGRESOS PERIODO 201807</t>
  </si>
  <si>
    <t>INFORME DE EJECUCIÓN DEL PRESUPUESTO DE INGRESOS PERIODO 201808</t>
  </si>
  <si>
    <t>JORGE SNEYDER JIMENEZ VALLEJO</t>
  </si>
  <si>
    <t xml:space="preserve">                                      GERENTE GENERAL (E.)</t>
  </si>
  <si>
    <t>INFORME DE EJECUCIÓN DEL PRESUPUESTO DE INGRESOS PERIODO 201809</t>
  </si>
  <si>
    <t>URSULA ABLANQUE MEJIA</t>
  </si>
  <si>
    <t xml:space="preserve">                                      GERENTE GENERAL </t>
  </si>
  <si>
    <t>INFORME DE EJECUCIÓN DEL PRESUPUESTO DE INGRESOS PERIODO 201810</t>
  </si>
  <si>
    <t>INFORME DE EJECUCIÓN DEL PRESUPUESTO DE INGRESOS PERIODO 201811</t>
  </si>
  <si>
    <t>Ppto. Vigente</t>
  </si>
  <si>
    <t>INFORME DE EJECUCIÓN DEL PRESUPUESTO DE INGRESOS PERIODO 201812</t>
  </si>
  <si>
    <t>MES</t>
  </si>
  <si>
    <t xml:space="preserve">INFORME DE EJECUCIÓN DEL PRESUPUESTO DE INGRESOS PERIODO 201812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</si>
</sst>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_-;\-* #,##0.0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4" fontId="2" fillId="0" borderId="1" xfId="0" applyNumberFormat="1" applyFont="1" applyBorder="1"/>
    <xf numFmtId="2" fontId="0" fillId="0" borderId="11" xfId="0" applyNumberFormat="1" applyBorder="1"/>
    <xf numFmtId="4" fontId="2" fillId="0" borderId="11" xfId="0" applyNumberFormat="1" applyFont="1" applyBorder="1"/>
    <xf numFmtId="4" fontId="2" fillId="0" borderId="3" xfId="0" applyNumberFormat="1" applyFont="1" applyBorder="1"/>
    <xf numFmtId="0" fontId="2" fillId="0" borderId="15" xfId="0" applyFont="1" applyBorder="1"/>
    <xf numFmtId="4" fontId="2" fillId="0" borderId="4" xfId="0" applyNumberFormat="1" applyFont="1" applyBorder="1"/>
    <xf numFmtId="2" fontId="0" fillId="0" borderId="15" xfId="0" applyNumberFormat="1" applyBorder="1"/>
    <xf numFmtId="4" fontId="2" fillId="0" borderId="15" xfId="0" applyNumberFormat="1" applyFont="1" applyBorder="1"/>
    <xf numFmtId="10" fontId="2" fillId="0" borderId="15" xfId="0" applyNumberFormat="1" applyFont="1" applyBorder="1"/>
    <xf numFmtId="4" fontId="2" fillId="0" borderId="5" xfId="0" applyNumberFormat="1" applyFont="1" applyBorder="1"/>
    <xf numFmtId="4" fontId="0" fillId="0" borderId="15" xfId="0" applyNumberFormat="1" applyBorder="1"/>
    <xf numFmtId="0" fontId="0" fillId="0" borderId="15" xfId="0" applyBorder="1"/>
    <xf numFmtId="4" fontId="0" fillId="0" borderId="4" xfId="0" applyNumberFormat="1" applyBorder="1"/>
    <xf numFmtId="2" fontId="0" fillId="0" borderId="4" xfId="0" applyNumberFormat="1" applyBorder="1"/>
    <xf numFmtId="4" fontId="0" fillId="0" borderId="5" xfId="0" applyNumberFormat="1" applyBorder="1"/>
    <xf numFmtId="10" fontId="0" fillId="0" borderId="15" xfId="0" applyNumberFormat="1" applyFont="1" applyBorder="1"/>
    <xf numFmtId="0" fontId="0" fillId="0" borderId="14" xfId="0" applyBorder="1" applyAlignment="1">
      <alignment horizontal="right"/>
    </xf>
    <xf numFmtId="0" fontId="0" fillId="0" borderId="14" xfId="0" applyBorder="1"/>
    <xf numFmtId="4" fontId="0" fillId="0" borderId="6" xfId="0" applyNumberFormat="1" applyBorder="1"/>
    <xf numFmtId="2" fontId="0" fillId="0" borderId="14" xfId="0" applyNumberFormat="1" applyBorder="1"/>
    <xf numFmtId="4" fontId="0" fillId="0" borderId="14" xfId="0" applyNumberFormat="1" applyBorder="1"/>
    <xf numFmtId="4" fontId="2" fillId="0" borderId="13" xfId="0" applyNumberFormat="1" applyFont="1" applyBorder="1"/>
    <xf numFmtId="4" fontId="2" fillId="0" borderId="14" xfId="0" applyNumberFormat="1" applyFont="1" applyBorder="1"/>
    <xf numFmtId="10" fontId="2" fillId="0" borderId="13" xfId="2" applyNumberFormat="1" applyFont="1" applyBorder="1" applyAlignment="1">
      <alignment horizontal="right"/>
    </xf>
    <xf numFmtId="10" fontId="0" fillId="0" borderId="0" xfId="2" applyNumberFormat="1" applyFont="1"/>
    <xf numFmtId="4" fontId="0" fillId="0" borderId="0" xfId="0" applyNumberFormat="1"/>
    <xf numFmtId="164" fontId="0" fillId="0" borderId="0" xfId="1" applyFont="1"/>
    <xf numFmtId="164" fontId="1" fillId="0" borderId="0" xfId="1" applyFont="1"/>
    <xf numFmtId="164" fontId="0" fillId="0" borderId="0" xfId="0" applyNumberFormat="1"/>
    <xf numFmtId="165" fontId="0" fillId="0" borderId="0" xfId="0" applyNumberFormat="1"/>
    <xf numFmtId="0" fontId="0" fillId="0" borderId="15" xfId="0" applyFont="1" applyBorder="1"/>
    <xf numFmtId="0" fontId="0" fillId="0" borderId="0" xfId="0" quotePrefix="1" applyNumberFormat="1" applyFont="1" applyFill="1" applyBorder="1"/>
    <xf numFmtId="4" fontId="0" fillId="0" borderId="4" xfId="0" applyNumberFormat="1" applyFont="1" applyBorder="1"/>
    <xf numFmtId="2" fontId="0" fillId="0" borderId="15" xfId="0" applyNumberFormat="1" applyFont="1" applyBorder="1"/>
    <xf numFmtId="4" fontId="0" fillId="0" borderId="15" xfId="0" applyNumberFormat="1" applyFont="1" applyBorder="1"/>
    <xf numFmtId="4" fontId="0" fillId="0" borderId="5" xfId="0" applyNumberFormat="1" applyFont="1" applyBorder="1"/>
    <xf numFmtId="0" fontId="2" fillId="0" borderId="0" xfId="0" quotePrefix="1" applyNumberFormat="1" applyFont="1" applyFill="1" applyBorder="1"/>
    <xf numFmtId="2" fontId="2" fillId="0" borderId="15" xfId="0" applyNumberFormat="1" applyFont="1" applyBorder="1"/>
    <xf numFmtId="0" fontId="2" fillId="0" borderId="11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0" fillId="0" borderId="15" xfId="0" applyFont="1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10" fontId="2" fillId="0" borderId="11" xfId="0" applyNumberFormat="1" applyFont="1" applyBorder="1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0" fillId="0" borderId="0" xfId="2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1" fontId="0" fillId="0" borderId="0" xfId="3" applyFont="1"/>
    <xf numFmtId="166" fontId="0" fillId="0" borderId="0" xfId="3" applyNumberFormat="1" applyFont="1"/>
    <xf numFmtId="43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/>
    <xf numFmtId="0" fontId="2" fillId="0" borderId="12" xfId="0" applyFont="1" applyBorder="1" applyAlignment="1"/>
    <xf numFmtId="0" fontId="2" fillId="3" borderId="13" xfId="0" applyFont="1" applyFill="1" applyBorder="1" applyAlignment="1">
      <alignment horizontal="center" vertical="center" wrapText="1"/>
    </xf>
    <xf numFmtId="4" fontId="2" fillId="4" borderId="13" xfId="0" applyNumberFormat="1" applyFont="1" applyFill="1" applyBorder="1"/>
    <xf numFmtId="4" fontId="2" fillId="4" borderId="14" xfId="0" applyNumberFormat="1" applyFont="1" applyFill="1" applyBorder="1"/>
    <xf numFmtId="10" fontId="2" fillId="4" borderId="13" xfId="2" applyNumberFormat="1" applyFont="1" applyFill="1" applyBorder="1" applyAlignment="1">
      <alignment horizontal="right"/>
    </xf>
    <xf numFmtId="0" fontId="0" fillId="5" borderId="15" xfId="0" applyFont="1" applyFill="1" applyBorder="1" applyAlignment="1">
      <alignment horizontal="right"/>
    </xf>
    <xf numFmtId="0" fontId="0" fillId="5" borderId="15" xfId="0" applyFont="1" applyFill="1" applyBorder="1"/>
    <xf numFmtId="4" fontId="0" fillId="5" borderId="4" xfId="0" applyNumberFormat="1" applyFill="1" applyBorder="1"/>
    <xf numFmtId="4" fontId="0" fillId="5" borderId="4" xfId="0" applyNumberFormat="1" applyFont="1" applyFill="1" applyBorder="1"/>
    <xf numFmtId="10" fontId="0" fillId="5" borderId="15" xfId="0" applyNumberFormat="1" applyFont="1" applyFill="1" applyBorder="1"/>
    <xf numFmtId="0" fontId="0" fillId="5" borderId="0" xfId="0" quotePrefix="1" applyNumberFormat="1" applyFont="1" applyFill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left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0917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0917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0917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0917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="90" zoomScaleNormal="90" workbookViewId="0">
      <selection activeCell="H24" sqref="H24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2.85546875" customWidth="1"/>
    <col min="5" max="5" width="15.8554687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</cols>
  <sheetData>
    <row r="1" spans="1:12" ht="15.75" x14ac:dyDescent="0.25">
      <c r="A1" s="137" t="s">
        <v>38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2" ht="15.75" x14ac:dyDescent="0.25">
      <c r="A2" s="140" t="s">
        <v>42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2" ht="15.75" x14ac:dyDescent="0.25">
      <c r="A3" s="51"/>
      <c r="B3" s="52"/>
      <c r="C3" s="52"/>
      <c r="D3" s="52"/>
      <c r="E3" s="52"/>
      <c r="F3" s="52"/>
      <c r="G3" s="52"/>
      <c r="H3" s="52"/>
      <c r="I3" s="52"/>
      <c r="J3" s="52"/>
      <c r="K3" s="52"/>
      <c r="L3" s="53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43" t="s">
        <v>0</v>
      </c>
      <c r="B6" s="144"/>
      <c r="C6" s="145" t="s">
        <v>1</v>
      </c>
      <c r="D6" s="133" t="s">
        <v>2</v>
      </c>
      <c r="E6" s="134"/>
      <c r="F6" s="145" t="s">
        <v>3</v>
      </c>
      <c r="G6" s="133" t="s">
        <v>4</v>
      </c>
      <c r="H6" s="134"/>
      <c r="I6" s="147"/>
      <c r="J6" s="148"/>
      <c r="K6" s="148"/>
      <c r="L6" s="149"/>
    </row>
    <row r="7" spans="1:12" ht="30" x14ac:dyDescent="0.25">
      <c r="A7" s="4" t="s">
        <v>5</v>
      </c>
      <c r="B7" s="4" t="s">
        <v>6</v>
      </c>
      <c r="C7" s="146"/>
      <c r="D7" s="4" t="s">
        <v>7</v>
      </c>
      <c r="E7" s="4" t="s">
        <v>8</v>
      </c>
      <c r="F7" s="146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f>+D8</f>
        <v>0</v>
      </c>
      <c r="F8" s="9">
        <f>+C8+E8</f>
        <v>17638000000</v>
      </c>
      <c r="G8" s="7">
        <v>21077503811</v>
      </c>
      <c r="H8" s="7">
        <f>+G8</f>
        <v>21077503811</v>
      </c>
      <c r="I8" s="49">
        <f t="shared" ref="I8:I22" si="0">+H8/F8</f>
        <v>1.1950053186869261</v>
      </c>
      <c r="J8" s="10">
        <f t="shared" ref="J8:J15" si="1">+F8-H8</f>
        <v>-3439503811</v>
      </c>
      <c r="K8" s="8">
        <v>0</v>
      </c>
      <c r="L8" s="9">
        <f>+H8</f>
        <v>21077503811</v>
      </c>
    </row>
    <row r="9" spans="1:12" x14ac:dyDescent="0.25">
      <c r="A9" s="46">
        <v>2</v>
      </c>
      <c r="B9" s="11" t="s">
        <v>14</v>
      </c>
      <c r="C9" s="12">
        <f>+C10+C21+C23</f>
        <v>196012000000</v>
      </c>
      <c r="D9" s="12">
        <v>0</v>
      </c>
      <c r="E9" s="12">
        <f t="shared" ref="E9:E26" si="2">+D9</f>
        <v>0</v>
      </c>
      <c r="F9" s="12">
        <f t="shared" ref="F9:F26" si="3">+C9+E9</f>
        <v>196012000000</v>
      </c>
      <c r="G9" s="12">
        <f>+G10+G21+G23</f>
        <v>9416646560</v>
      </c>
      <c r="H9" s="12">
        <f t="shared" ref="H9:H26" si="4">+G9</f>
        <v>9416646560</v>
      </c>
      <c r="I9" s="15">
        <f>+H9/F9</f>
        <v>4.8041173805685365E-2</v>
      </c>
      <c r="J9" s="16">
        <f t="shared" si="1"/>
        <v>186595353440</v>
      </c>
      <c r="K9" s="44">
        <v>0</v>
      </c>
      <c r="L9" s="14">
        <f t="shared" ref="L9:L26" si="5">+H9</f>
        <v>9416646560</v>
      </c>
    </row>
    <row r="10" spans="1:12" x14ac:dyDescent="0.25">
      <c r="A10" s="46">
        <v>21</v>
      </c>
      <c r="B10" s="11" t="s">
        <v>15</v>
      </c>
      <c r="C10" s="12">
        <f>+C11+C16</f>
        <v>49862000000</v>
      </c>
      <c r="D10" s="12">
        <v>0</v>
      </c>
      <c r="E10" s="12">
        <f t="shared" si="2"/>
        <v>0</v>
      </c>
      <c r="F10" s="12">
        <f t="shared" si="3"/>
        <v>49862000000</v>
      </c>
      <c r="G10" s="12">
        <f>+G11+G16</f>
        <v>9280695389</v>
      </c>
      <c r="H10" s="12">
        <f t="shared" si="4"/>
        <v>9280695389</v>
      </c>
      <c r="I10" s="15">
        <f t="shared" si="0"/>
        <v>0.18612762001123101</v>
      </c>
      <c r="J10" s="16">
        <f t="shared" si="1"/>
        <v>40581304611</v>
      </c>
      <c r="K10" s="44">
        <v>0</v>
      </c>
      <c r="L10" s="14">
        <f t="shared" si="5"/>
        <v>9280695389</v>
      </c>
    </row>
    <row r="11" spans="1:12" x14ac:dyDescent="0.25">
      <c r="A11" s="46">
        <v>211</v>
      </c>
      <c r="B11" s="11" t="s">
        <v>16</v>
      </c>
      <c r="C11" s="12">
        <f>+C12+C13+C14+C15</f>
        <v>47574000000</v>
      </c>
      <c r="D11" s="12">
        <v>0</v>
      </c>
      <c r="E11" s="12">
        <f t="shared" si="2"/>
        <v>0</v>
      </c>
      <c r="F11" s="12">
        <f t="shared" si="3"/>
        <v>47574000000</v>
      </c>
      <c r="G11" s="12">
        <f>+G12+G13+G14+G15</f>
        <v>0</v>
      </c>
      <c r="H11" s="12">
        <f t="shared" si="4"/>
        <v>0</v>
      </c>
      <c r="I11" s="22">
        <f t="shared" si="0"/>
        <v>0</v>
      </c>
      <c r="J11" s="16">
        <f t="shared" si="1"/>
        <v>47574000000</v>
      </c>
      <c r="K11" s="44">
        <v>0</v>
      </c>
      <c r="L11" s="14">
        <f t="shared" si="5"/>
        <v>0</v>
      </c>
    </row>
    <row r="12" spans="1:12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f t="shared" si="2"/>
        <v>0</v>
      </c>
      <c r="F12" s="19">
        <f t="shared" si="3"/>
        <v>47050000000</v>
      </c>
      <c r="G12" s="39">
        <v>0</v>
      </c>
      <c r="H12" s="39">
        <f t="shared" si="4"/>
        <v>0</v>
      </c>
      <c r="I12" s="22">
        <f t="shared" si="0"/>
        <v>0</v>
      </c>
      <c r="J12" s="42">
        <f t="shared" si="1"/>
        <v>47050000000</v>
      </c>
      <c r="K12" s="40">
        <v>0</v>
      </c>
      <c r="L12" s="41">
        <f t="shared" si="5"/>
        <v>0</v>
      </c>
    </row>
    <row r="13" spans="1:12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 t="shared" si="2"/>
        <v>0</v>
      </c>
      <c r="F13" s="19">
        <f t="shared" si="3"/>
        <v>524000000</v>
      </c>
      <c r="G13" s="19">
        <v>0</v>
      </c>
      <c r="H13" s="19">
        <f t="shared" si="4"/>
        <v>0</v>
      </c>
      <c r="I13" s="22">
        <f t="shared" si="0"/>
        <v>0</v>
      </c>
      <c r="J13" s="21">
        <f t="shared" si="1"/>
        <v>524000000</v>
      </c>
      <c r="K13" s="13">
        <v>0</v>
      </c>
      <c r="L13" s="17">
        <f t="shared" si="5"/>
        <v>0</v>
      </c>
    </row>
    <row r="14" spans="1:12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20">
        <v>0</v>
      </c>
      <c r="H14" s="20">
        <f t="shared" si="4"/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5"/>
        <v>0</v>
      </c>
    </row>
    <row r="15" spans="1:12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20">
        <v>0</v>
      </c>
      <c r="H15" s="20">
        <f t="shared" si="4"/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5"/>
        <v>0</v>
      </c>
    </row>
    <row r="16" spans="1:12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6">SUM(D17:D19)</f>
        <v>0</v>
      </c>
      <c r="E16" s="12">
        <f t="shared" si="6"/>
        <v>0</v>
      </c>
      <c r="F16" s="12">
        <f t="shared" si="3"/>
        <v>2288000000</v>
      </c>
      <c r="G16" s="12">
        <f>+G17+G19+G18</f>
        <v>9280695389</v>
      </c>
      <c r="H16" s="12">
        <f t="shared" si="4"/>
        <v>9280695389</v>
      </c>
      <c r="I16" s="15">
        <f t="shared" si="0"/>
        <v>4.0562479847027975</v>
      </c>
      <c r="J16" s="12">
        <f>+F16-H16</f>
        <v>-6992695389</v>
      </c>
      <c r="K16" s="12">
        <f t="shared" si="6"/>
        <v>0</v>
      </c>
      <c r="L16" s="14">
        <f t="shared" si="5"/>
        <v>9280695389</v>
      </c>
    </row>
    <row r="17" spans="1:12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9">
        <v>0</v>
      </c>
      <c r="H17" s="19">
        <f t="shared" si="4"/>
        <v>0</v>
      </c>
      <c r="I17" s="15" t="e">
        <f t="shared" si="0"/>
        <v>#DIV/0!</v>
      </c>
      <c r="J17" s="19">
        <f t="shared" ref="J17:J26" si="7">+F17-H17</f>
        <v>0</v>
      </c>
      <c r="K17" s="13">
        <v>0</v>
      </c>
      <c r="L17" s="17">
        <f t="shared" si="5"/>
        <v>0</v>
      </c>
    </row>
    <row r="18" spans="1:12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9">
        <v>0</v>
      </c>
      <c r="H18" s="19">
        <f>+G18</f>
        <v>0</v>
      </c>
      <c r="I18" s="15">
        <v>0</v>
      </c>
      <c r="J18" s="19">
        <f t="shared" si="7"/>
        <v>0</v>
      </c>
      <c r="K18" s="13">
        <v>0</v>
      </c>
      <c r="L18" s="17">
        <f t="shared" si="5"/>
        <v>0</v>
      </c>
    </row>
    <row r="19" spans="1:12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8">+D20</f>
        <v>0</v>
      </c>
      <c r="E19" s="12">
        <f t="shared" si="8"/>
        <v>0</v>
      </c>
      <c r="F19" s="12">
        <f t="shared" si="3"/>
        <v>2288000000</v>
      </c>
      <c r="G19" s="12">
        <f>+G20</f>
        <v>9280695389</v>
      </c>
      <c r="H19" s="12">
        <f t="shared" si="4"/>
        <v>9280695389</v>
      </c>
      <c r="I19" s="15">
        <f t="shared" si="0"/>
        <v>4.0562479847027975</v>
      </c>
      <c r="J19" s="12">
        <f t="shared" si="7"/>
        <v>-6992695389</v>
      </c>
      <c r="K19" s="12">
        <f t="shared" si="8"/>
        <v>0</v>
      </c>
      <c r="L19" s="14">
        <f t="shared" si="5"/>
        <v>9280695389</v>
      </c>
    </row>
    <row r="20" spans="1:12" x14ac:dyDescent="0.25">
      <c r="A20" s="47" t="s">
        <v>33</v>
      </c>
      <c r="B20" s="38" t="s">
        <v>37</v>
      </c>
      <c r="C20" s="19">
        <v>2288000000</v>
      </c>
      <c r="D20" s="19">
        <v>0</v>
      </c>
      <c r="E20" s="19">
        <f t="shared" si="2"/>
        <v>0</v>
      </c>
      <c r="F20" s="19">
        <f t="shared" si="3"/>
        <v>2288000000</v>
      </c>
      <c r="G20" s="19">
        <v>9280695389</v>
      </c>
      <c r="H20" s="19">
        <f t="shared" si="4"/>
        <v>9280695389</v>
      </c>
      <c r="I20" s="22">
        <f t="shared" si="0"/>
        <v>4.0562479847027975</v>
      </c>
      <c r="J20" s="19">
        <f t="shared" si="7"/>
        <v>-6992695389</v>
      </c>
      <c r="K20" s="13">
        <v>0</v>
      </c>
      <c r="L20" s="17">
        <f t="shared" si="5"/>
        <v>9280695389</v>
      </c>
    </row>
    <row r="21" spans="1:12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 t="shared" si="2"/>
        <v>0</v>
      </c>
      <c r="F21" s="12">
        <f t="shared" si="3"/>
        <v>15650000000</v>
      </c>
      <c r="G21" s="12">
        <f>+G22</f>
        <v>0</v>
      </c>
      <c r="H21" s="12">
        <f t="shared" si="4"/>
        <v>0</v>
      </c>
      <c r="I21" s="15">
        <f t="shared" si="0"/>
        <v>0</v>
      </c>
      <c r="J21" s="12">
        <f t="shared" si="7"/>
        <v>15650000000</v>
      </c>
      <c r="K21" s="44">
        <v>0</v>
      </c>
      <c r="L21" s="14">
        <f t="shared" si="5"/>
        <v>0</v>
      </c>
    </row>
    <row r="22" spans="1:12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 t="shared" si="2"/>
        <v>0</v>
      </c>
      <c r="F22" s="19">
        <f t="shared" si="3"/>
        <v>15650000000</v>
      </c>
      <c r="G22" s="19">
        <v>0</v>
      </c>
      <c r="H22" s="19">
        <f t="shared" si="4"/>
        <v>0</v>
      </c>
      <c r="I22" s="22">
        <f t="shared" si="0"/>
        <v>0</v>
      </c>
      <c r="J22" s="19">
        <f t="shared" si="7"/>
        <v>15650000000</v>
      </c>
      <c r="K22" s="13">
        <v>0</v>
      </c>
      <c r="L22" s="17">
        <f t="shared" si="5"/>
        <v>0</v>
      </c>
    </row>
    <row r="23" spans="1:12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9">+D24+D26</f>
        <v>0</v>
      </c>
      <c r="E23" s="12">
        <f t="shared" si="9"/>
        <v>0</v>
      </c>
      <c r="F23" s="12">
        <f t="shared" si="3"/>
        <v>130500000000</v>
      </c>
      <c r="G23" s="12">
        <f>+G24+G26</f>
        <v>135951171</v>
      </c>
      <c r="H23" s="12">
        <f t="shared" si="4"/>
        <v>135951171</v>
      </c>
      <c r="I23" s="15">
        <v>0</v>
      </c>
      <c r="J23" s="12">
        <f t="shared" si="7"/>
        <v>130364048829</v>
      </c>
      <c r="K23" s="12">
        <f t="shared" si="9"/>
        <v>0</v>
      </c>
      <c r="L23" s="14">
        <f t="shared" si="5"/>
        <v>135951171</v>
      </c>
    </row>
    <row r="24" spans="1:12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v>0</v>
      </c>
      <c r="F24" s="39">
        <f t="shared" si="3"/>
        <v>0</v>
      </c>
      <c r="G24" s="39">
        <v>31626642</v>
      </c>
      <c r="H24" s="39">
        <f t="shared" si="4"/>
        <v>31626642</v>
      </c>
      <c r="I24" s="22">
        <v>0</v>
      </c>
      <c r="J24" s="39">
        <f t="shared" si="7"/>
        <v>-31626642</v>
      </c>
      <c r="K24" s="40">
        <v>0</v>
      </c>
      <c r="L24" s="41">
        <f t="shared" si="5"/>
        <v>31626642</v>
      </c>
    </row>
    <row r="25" spans="1:12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v>0</v>
      </c>
      <c r="F25" s="39">
        <f>+C25</f>
        <v>130500000000</v>
      </c>
      <c r="G25" s="39">
        <v>0</v>
      </c>
      <c r="H25" s="39">
        <v>0</v>
      </c>
      <c r="I25" s="22">
        <v>0</v>
      </c>
      <c r="J25" s="39">
        <f t="shared" si="7"/>
        <v>130500000000</v>
      </c>
      <c r="K25" s="40">
        <v>0</v>
      </c>
      <c r="L25" s="41">
        <f t="shared" si="5"/>
        <v>0</v>
      </c>
    </row>
    <row r="26" spans="1:12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 t="shared" si="2"/>
        <v>0</v>
      </c>
      <c r="F26" s="25">
        <f t="shared" si="3"/>
        <v>0</v>
      </c>
      <c r="G26" s="25">
        <v>104324529</v>
      </c>
      <c r="H26" s="25">
        <f t="shared" si="4"/>
        <v>104324529</v>
      </c>
      <c r="I26" s="22">
        <v>0</v>
      </c>
      <c r="J26" s="25">
        <f t="shared" si="7"/>
        <v>-104324529</v>
      </c>
      <c r="K26" s="26">
        <v>0</v>
      </c>
      <c r="L26" s="27">
        <f t="shared" si="5"/>
        <v>104324529</v>
      </c>
    </row>
    <row r="27" spans="1:12" x14ac:dyDescent="0.25">
      <c r="A27" s="133" t="s">
        <v>25</v>
      </c>
      <c r="B27" s="134"/>
      <c r="C27" s="28">
        <f t="shared" ref="C27:G27" si="10">+C8+C9</f>
        <v>213650000000</v>
      </c>
      <c r="D27" s="29">
        <f t="shared" si="10"/>
        <v>0</v>
      </c>
      <c r="E27" s="28">
        <f t="shared" si="10"/>
        <v>0</v>
      </c>
      <c r="F27" s="28">
        <f>+F8+F12+F13+F20+F22+F25</f>
        <v>213650000000</v>
      </c>
      <c r="G27" s="29">
        <f t="shared" si="10"/>
        <v>30494150371</v>
      </c>
      <c r="H27" s="29">
        <f>+H8+H9</f>
        <v>30494150371</v>
      </c>
      <c r="I27" s="30">
        <f>+H27/F27</f>
        <v>0.14272946581324597</v>
      </c>
      <c r="J27" s="28">
        <f>+F27-H27</f>
        <v>183155849629</v>
      </c>
      <c r="K27" s="28">
        <f>+K8+K9</f>
        <v>0</v>
      </c>
      <c r="L27" s="28">
        <f>+L8+L9</f>
        <v>30494150371</v>
      </c>
    </row>
    <row r="28" spans="1:12" x14ac:dyDescent="0.25">
      <c r="H28" s="31"/>
    </row>
    <row r="29" spans="1:12" x14ac:dyDescent="0.25">
      <c r="G29" s="32"/>
      <c r="H29" s="33"/>
      <c r="I29" s="54"/>
      <c r="L29" s="32"/>
    </row>
    <row r="30" spans="1:12" x14ac:dyDescent="0.25">
      <c r="G30" s="32"/>
      <c r="H30" s="33"/>
    </row>
    <row r="31" spans="1:12" x14ac:dyDescent="0.25">
      <c r="D31" s="32"/>
      <c r="E31" s="32"/>
      <c r="G31" s="32"/>
      <c r="H31" s="34"/>
      <c r="J31" s="32"/>
    </row>
    <row r="32" spans="1:12" x14ac:dyDescent="0.25">
      <c r="F32" s="34"/>
      <c r="G32" s="32"/>
      <c r="H32" s="32"/>
    </row>
    <row r="34" spans="1:12" x14ac:dyDescent="0.25">
      <c r="A34" s="55"/>
      <c r="B34" s="56" t="s">
        <v>43</v>
      </c>
      <c r="C34" s="55"/>
      <c r="D34" s="135" t="s">
        <v>39</v>
      </c>
      <c r="E34" s="135"/>
      <c r="F34" s="55"/>
      <c r="G34" s="135" t="s">
        <v>46</v>
      </c>
      <c r="H34" s="135"/>
      <c r="I34" s="135"/>
      <c r="J34" s="135" t="s">
        <v>45</v>
      </c>
      <c r="K34" s="135"/>
      <c r="L34" s="135"/>
    </row>
    <row r="35" spans="1:12" x14ac:dyDescent="0.25">
      <c r="B35" s="50" t="s">
        <v>44</v>
      </c>
      <c r="D35" s="136" t="s">
        <v>47</v>
      </c>
      <c r="E35" s="136"/>
      <c r="G35" s="57" t="s">
        <v>34</v>
      </c>
      <c r="H35" s="57"/>
      <c r="J35" s="150" t="s">
        <v>35</v>
      </c>
      <c r="K35" s="150"/>
      <c r="L35" s="150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2"/>
    </row>
    <row r="40" spans="1:12" x14ac:dyDescent="0.25">
      <c r="F40" s="33"/>
      <c r="G40" s="32"/>
    </row>
    <row r="41" spans="1:12" x14ac:dyDescent="0.25">
      <c r="G41" s="32"/>
    </row>
    <row r="42" spans="1:12" x14ac:dyDescent="0.25">
      <c r="F42" s="35"/>
    </row>
    <row r="43" spans="1:12" x14ac:dyDescent="0.25">
      <c r="F43" s="35"/>
    </row>
    <row r="44" spans="1:12" x14ac:dyDescent="0.25">
      <c r="F44" s="36"/>
    </row>
    <row r="46" spans="1:12" x14ac:dyDescent="0.25">
      <c r="F46" s="36"/>
    </row>
  </sheetData>
  <mergeCells count="14">
    <mergeCell ref="A27:B27"/>
    <mergeCell ref="D34:E34"/>
    <mergeCell ref="D35:E35"/>
    <mergeCell ref="A1:L1"/>
    <mergeCell ref="A2:L2"/>
    <mergeCell ref="A6:B6"/>
    <mergeCell ref="C6:C7"/>
    <mergeCell ref="D6:E6"/>
    <mergeCell ref="F6:F7"/>
    <mergeCell ref="G6:H6"/>
    <mergeCell ref="I6:L6"/>
    <mergeCell ref="J34:L34"/>
    <mergeCell ref="J35:L35"/>
    <mergeCell ref="G34:I34"/>
  </mergeCells>
  <printOptions horizontalCentered="1"/>
  <pageMargins left="0.9055118110236221" right="0.70866141732283472" top="0.74803149606299213" bottom="0.74803149606299213" header="0.31496062992125984" footer="0.31496062992125984"/>
  <pageSetup paperSize="256" scale="65" orientation="landscape" horizontalDpi="4294967295" verticalDpi="4294967295" r:id="rId1"/>
  <ignoredErrors>
    <ignoredError sqref="E16 E19:F19 F23 F25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Normal="100" workbookViewId="0">
      <selection activeCell="E8" sqref="E8:E26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5" width="16.42578125" bestFit="1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  <col min="13" max="13" width="17.5703125" bestFit="1" customWidth="1"/>
    <col min="14" max="14" width="16" bestFit="1" customWidth="1"/>
  </cols>
  <sheetData>
    <row r="1" spans="1:14" ht="15.75" x14ac:dyDescent="0.25">
      <c r="A1" s="137" t="s">
        <v>38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4" ht="15.75" x14ac:dyDescent="0.25">
      <c r="A2" s="140" t="s">
        <v>66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4" ht="15.75" x14ac:dyDescent="0.2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5"/>
    </row>
    <row r="4" spans="1:14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4" x14ac:dyDescent="0.25">
      <c r="A6" s="143" t="s">
        <v>0</v>
      </c>
      <c r="B6" s="144"/>
      <c r="C6" s="145" t="s">
        <v>1</v>
      </c>
      <c r="D6" s="133" t="s">
        <v>2</v>
      </c>
      <c r="E6" s="134"/>
      <c r="F6" s="145" t="s">
        <v>3</v>
      </c>
      <c r="G6" s="133" t="s">
        <v>4</v>
      </c>
      <c r="H6" s="134"/>
      <c r="I6" s="147"/>
      <c r="J6" s="148"/>
      <c r="K6" s="148"/>
      <c r="L6" s="149"/>
    </row>
    <row r="7" spans="1:14" ht="30" x14ac:dyDescent="0.25">
      <c r="A7" s="4" t="s">
        <v>5</v>
      </c>
      <c r="B7" s="4" t="s">
        <v>6</v>
      </c>
      <c r="C7" s="146"/>
      <c r="D7" s="4" t="s">
        <v>7</v>
      </c>
      <c r="E7" s="4" t="s">
        <v>8</v>
      </c>
      <c r="F7" s="146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4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f>+D8+'EJECUCION JULIO 2018'!E8</f>
        <v>18648570838</v>
      </c>
      <c r="F8" s="9">
        <f>+C8+E8</f>
        <v>36286570838</v>
      </c>
      <c r="G8" s="7">
        <v>0</v>
      </c>
      <c r="H8" s="7">
        <f>+G8+'EJECUCION SEP 2018 (3)'!H8</f>
        <v>36286570838</v>
      </c>
      <c r="I8" s="49">
        <f t="shared" ref="I8:I22" si="0">+H8/F8</f>
        <v>1</v>
      </c>
      <c r="J8" s="10">
        <f t="shared" ref="J8:J15" si="1">+F8-H8</f>
        <v>0</v>
      </c>
      <c r="K8" s="8">
        <v>0</v>
      </c>
      <c r="L8" s="9">
        <f>+H8</f>
        <v>36286570838</v>
      </c>
      <c r="N8" s="63"/>
    </row>
    <row r="9" spans="1:14" x14ac:dyDescent="0.25">
      <c r="A9" s="46">
        <v>2</v>
      </c>
      <c r="B9" s="11" t="s">
        <v>14</v>
      </c>
      <c r="C9" s="12">
        <f>+C10+C21+C23</f>
        <v>196012000000</v>
      </c>
      <c r="D9" s="12">
        <f>+D10</f>
        <v>0</v>
      </c>
      <c r="E9" s="12">
        <f>+D9+'EJECUCION JULIO 2018'!E9</f>
        <v>9519441572</v>
      </c>
      <c r="F9" s="12">
        <f t="shared" ref="F9:F26" si="2">+C9+E9</f>
        <v>205531441572</v>
      </c>
      <c r="G9" s="12">
        <f>+G10+G21+G23</f>
        <v>259885686</v>
      </c>
      <c r="H9" s="12">
        <f>+G9+'EJECUCION SEP 2018 (3)'!H9</f>
        <v>102685204572</v>
      </c>
      <c r="I9" s="15">
        <f>+H9/F9</f>
        <v>0.49960825354318456</v>
      </c>
      <c r="J9" s="16">
        <f t="shared" si="1"/>
        <v>102846237000</v>
      </c>
      <c r="K9" s="44">
        <v>0</v>
      </c>
      <c r="L9" s="14">
        <f t="shared" ref="L9:L26" si="3">+H9</f>
        <v>102685204572</v>
      </c>
    </row>
    <row r="10" spans="1:14" x14ac:dyDescent="0.25">
      <c r="A10" s="46">
        <v>21</v>
      </c>
      <c r="B10" s="11" t="s">
        <v>15</v>
      </c>
      <c r="C10" s="12">
        <f>+C11+C16</f>
        <v>49862000000</v>
      </c>
      <c r="D10" s="12">
        <f>+D16</f>
        <v>0</v>
      </c>
      <c r="E10" s="12">
        <f>+D10+'EJECUCION JULIO 2018'!E10</f>
        <v>9519441572</v>
      </c>
      <c r="F10" s="12">
        <f t="shared" si="2"/>
        <v>59381441572</v>
      </c>
      <c r="G10" s="12">
        <f>+G11+G16</f>
        <v>211080404</v>
      </c>
      <c r="H10" s="12">
        <f>+G10+'EJECUCION SEP 2018 (3)'!H10</f>
        <v>38894504773</v>
      </c>
      <c r="I10" s="15">
        <f t="shared" si="0"/>
        <v>0.6549942834553858</v>
      </c>
      <c r="J10" s="16">
        <f t="shared" si="1"/>
        <v>20486936799</v>
      </c>
      <c r="K10" s="44">
        <v>0</v>
      </c>
      <c r="L10" s="14">
        <f t="shared" si="3"/>
        <v>38894504773</v>
      </c>
    </row>
    <row r="11" spans="1:14" x14ac:dyDescent="0.25">
      <c r="A11" s="46">
        <v>211</v>
      </c>
      <c r="B11" s="11" t="s">
        <v>16</v>
      </c>
      <c r="C11" s="12">
        <f>+C12+C13+C14+C15</f>
        <v>47574000000</v>
      </c>
      <c r="D11" s="12">
        <v>0</v>
      </c>
      <c r="E11" s="12">
        <f>+D11+'EJECUCION JULIO 2018'!E11</f>
        <v>0</v>
      </c>
      <c r="F11" s="12">
        <f t="shared" si="2"/>
        <v>47574000000</v>
      </c>
      <c r="G11" s="12">
        <f>+G12+G13+G14+G15</f>
        <v>0</v>
      </c>
      <c r="H11" s="12">
        <f>+G11+'EJECUCION SEP 2018 (3)'!H11</f>
        <v>26445913214</v>
      </c>
      <c r="I11" s="22">
        <f t="shared" si="0"/>
        <v>0.55589004948080889</v>
      </c>
      <c r="J11" s="16">
        <f t="shared" si="1"/>
        <v>21128086786</v>
      </c>
      <c r="K11" s="44">
        <v>0</v>
      </c>
      <c r="L11" s="14">
        <f t="shared" si="3"/>
        <v>26445913214</v>
      </c>
      <c r="M11" s="64"/>
      <c r="N11" s="65"/>
    </row>
    <row r="12" spans="1:14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f>+D12+'EJECUCION JULIO 2018'!E12</f>
        <v>0</v>
      </c>
      <c r="F12" s="19">
        <f t="shared" si="2"/>
        <v>47050000000</v>
      </c>
      <c r="G12" s="39">
        <v>0</v>
      </c>
      <c r="H12" s="39">
        <f>+G12+'EJECUCION SEP 2018 (3)'!H12</f>
        <v>26108840702</v>
      </c>
      <c r="I12" s="22">
        <f t="shared" si="0"/>
        <v>0.5549169118384697</v>
      </c>
      <c r="J12" s="42">
        <f t="shared" si="1"/>
        <v>20941159298</v>
      </c>
      <c r="K12" s="40">
        <v>0</v>
      </c>
      <c r="L12" s="41">
        <f t="shared" si="3"/>
        <v>26108840702</v>
      </c>
    </row>
    <row r="13" spans="1:14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>+D13+'EJECUCION JULIO 2018'!E13</f>
        <v>0</v>
      </c>
      <c r="F13" s="19">
        <f t="shared" si="2"/>
        <v>524000000</v>
      </c>
      <c r="G13" s="19">
        <v>0</v>
      </c>
      <c r="H13" s="19">
        <f>+G13+'EJECUCION SEP 2018 (3)'!H13</f>
        <v>337072512</v>
      </c>
      <c r="I13" s="22">
        <f t="shared" si="0"/>
        <v>0.64326815267175574</v>
      </c>
      <c r="J13" s="21">
        <f t="shared" si="1"/>
        <v>186927488</v>
      </c>
      <c r="K13" s="13">
        <v>0</v>
      </c>
      <c r="L13" s="17">
        <f t="shared" si="3"/>
        <v>337072512</v>
      </c>
    </row>
    <row r="14" spans="1:14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>+D14+'EJECUCION JULIO 2018'!E14</f>
        <v>0</v>
      </c>
      <c r="F14" s="19">
        <f t="shared" si="2"/>
        <v>0</v>
      </c>
      <c r="G14" s="20">
        <v>0</v>
      </c>
      <c r="H14" s="20">
        <f>+G14+'EJECUCION SEP 2018 (3)'!H14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4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>+D15+'EJECUCION JULIO 2018'!E15</f>
        <v>0</v>
      </c>
      <c r="F15" s="19">
        <f t="shared" si="2"/>
        <v>0</v>
      </c>
      <c r="G15" s="20">
        <v>0</v>
      </c>
      <c r="H15" s="20">
        <f>+G15+'EJECUCION SEP 2018 (3)'!H15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4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4">SUM(D17:D19)</f>
        <v>0</v>
      </c>
      <c r="E16" s="12">
        <f>+D16+'EJECUCION JULIO 2018'!E16</f>
        <v>9519441572</v>
      </c>
      <c r="F16" s="12">
        <f t="shared" si="2"/>
        <v>11807441572</v>
      </c>
      <c r="G16" s="12">
        <f>+G17+G19+G18</f>
        <v>211080404</v>
      </c>
      <c r="H16" s="12">
        <f>+G16+'EJECUCION SEP 2018 (3)'!H16</f>
        <v>12448591559</v>
      </c>
      <c r="I16" s="15">
        <f t="shared" si="0"/>
        <v>1.0543005005013459</v>
      </c>
      <c r="J16" s="12">
        <f>+F16-H16</f>
        <v>-641149987</v>
      </c>
      <c r="K16" s="12">
        <f t="shared" si="4"/>
        <v>0</v>
      </c>
      <c r="L16" s="14">
        <f t="shared" si="3"/>
        <v>12448591559</v>
      </c>
    </row>
    <row r="17" spans="1:14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>+D17+'EJECUCION JULIO 2018'!E17</f>
        <v>0</v>
      </c>
      <c r="F17" s="19">
        <f t="shared" si="2"/>
        <v>0</v>
      </c>
      <c r="G17" s="19">
        <v>0</v>
      </c>
      <c r="H17" s="19">
        <f>+G17+'EJECUCION SEP 2018 (3)'!H17</f>
        <v>0</v>
      </c>
      <c r="I17" s="15" t="e">
        <f t="shared" si="0"/>
        <v>#DIV/0!</v>
      </c>
      <c r="J17" s="19">
        <f t="shared" ref="J17:J26" si="5">+F17-H17</f>
        <v>0</v>
      </c>
      <c r="K17" s="13">
        <v>0</v>
      </c>
      <c r="L17" s="17">
        <f t="shared" si="3"/>
        <v>0</v>
      </c>
    </row>
    <row r="18" spans="1:14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>+D18+'EJECUCION JULIO 2018'!E18</f>
        <v>0</v>
      </c>
      <c r="F18" s="19">
        <f t="shared" si="2"/>
        <v>0</v>
      </c>
      <c r="G18" s="19">
        <v>0</v>
      </c>
      <c r="H18" s="19">
        <f>+G18+'EJECUCION SEP 2018 (3)'!H18</f>
        <v>0</v>
      </c>
      <c r="I18" s="15">
        <v>0</v>
      </c>
      <c r="J18" s="19">
        <f t="shared" si="5"/>
        <v>0</v>
      </c>
      <c r="K18" s="13">
        <v>0</v>
      </c>
      <c r="L18" s="17">
        <f t="shared" si="3"/>
        <v>0</v>
      </c>
    </row>
    <row r="19" spans="1:14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6">+D20</f>
        <v>0</v>
      </c>
      <c r="E19" s="12">
        <f>+D19+'EJECUCION JULIO 2018'!E19</f>
        <v>9519441572</v>
      </c>
      <c r="F19" s="12">
        <f t="shared" si="2"/>
        <v>11807441572</v>
      </c>
      <c r="G19" s="12">
        <f>+G20</f>
        <v>211080404</v>
      </c>
      <c r="H19" s="12">
        <f>+G19+'EJECUCION SEP 2018 (3)'!H19</f>
        <v>12448591559</v>
      </c>
      <c r="I19" s="15">
        <f t="shared" si="0"/>
        <v>1.0543005005013459</v>
      </c>
      <c r="J19" s="12">
        <f t="shared" si="5"/>
        <v>-641149987</v>
      </c>
      <c r="K19" s="12">
        <f t="shared" si="6"/>
        <v>0</v>
      </c>
      <c r="L19" s="14">
        <f t="shared" si="3"/>
        <v>12448591559</v>
      </c>
    </row>
    <row r="20" spans="1:14" x14ac:dyDescent="0.25">
      <c r="A20" s="47" t="s">
        <v>33</v>
      </c>
      <c r="B20" s="38" t="s">
        <v>37</v>
      </c>
      <c r="C20" s="19">
        <v>2288000000</v>
      </c>
      <c r="D20" s="19">
        <v>0</v>
      </c>
      <c r="E20" s="19">
        <f>+D20+'EJECUCION JULIO 2018'!E20</f>
        <v>9519441572</v>
      </c>
      <c r="F20" s="19">
        <f t="shared" si="2"/>
        <v>11807441572</v>
      </c>
      <c r="G20" s="19">
        <v>211080404</v>
      </c>
      <c r="H20" s="19">
        <f>+G20+'EJECUCION SEP 2018 (3)'!H20</f>
        <v>12448591559</v>
      </c>
      <c r="I20" s="22">
        <f t="shared" si="0"/>
        <v>1.0543005005013459</v>
      </c>
      <c r="J20" s="19">
        <f t="shared" si="5"/>
        <v>-641149987</v>
      </c>
      <c r="K20" s="13">
        <v>0</v>
      </c>
      <c r="L20" s="17">
        <f t="shared" si="3"/>
        <v>12448591559</v>
      </c>
      <c r="M20" s="63"/>
      <c r="N20" s="32"/>
    </row>
    <row r="21" spans="1:14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>+D21+'EJECUCION JULIO 2018'!E21</f>
        <v>0</v>
      </c>
      <c r="F21" s="12">
        <f t="shared" si="2"/>
        <v>15650000000</v>
      </c>
      <c r="G21" s="12">
        <f>+G22</f>
        <v>0</v>
      </c>
      <c r="H21" s="12">
        <f>+G21+'EJECUCION SEP 2018 (3)'!H21</f>
        <v>15000000000</v>
      </c>
      <c r="I21" s="15">
        <f t="shared" si="0"/>
        <v>0.95846645367412142</v>
      </c>
      <c r="J21" s="12">
        <f t="shared" si="5"/>
        <v>650000000</v>
      </c>
      <c r="K21" s="44">
        <v>0</v>
      </c>
      <c r="L21" s="14">
        <f t="shared" si="3"/>
        <v>15000000000</v>
      </c>
    </row>
    <row r="22" spans="1:14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>+D22+'EJECUCION JULIO 2018'!E22</f>
        <v>0</v>
      </c>
      <c r="F22" s="19">
        <f t="shared" si="2"/>
        <v>15650000000</v>
      </c>
      <c r="G22" s="19">
        <v>0</v>
      </c>
      <c r="H22" s="19">
        <f>+G22+'EJECUCION SEP 2018 (3)'!H22</f>
        <v>15000000000</v>
      </c>
      <c r="I22" s="22">
        <f t="shared" si="0"/>
        <v>0.95846645367412142</v>
      </c>
      <c r="J22" s="19">
        <f t="shared" si="5"/>
        <v>650000000</v>
      </c>
      <c r="K22" s="13">
        <v>0</v>
      </c>
      <c r="L22" s="17">
        <f t="shared" si="3"/>
        <v>15000000000</v>
      </c>
    </row>
    <row r="23" spans="1:14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7">+D24+D26</f>
        <v>0</v>
      </c>
      <c r="E23" s="12">
        <f>+D23+'EJECUCION JULIO 2018'!E23</f>
        <v>0</v>
      </c>
      <c r="F23" s="12">
        <f t="shared" si="2"/>
        <v>130500000000</v>
      </c>
      <c r="G23" s="12">
        <f>+G24+G26+G25</f>
        <v>48805282</v>
      </c>
      <c r="H23" s="12">
        <f>+G23+'EJECUCION SEP 2018 (3)'!H23</f>
        <v>48790699799</v>
      </c>
      <c r="I23" s="15">
        <f>+H23/F23</f>
        <v>0.3738750942452107</v>
      </c>
      <c r="J23" s="12">
        <f t="shared" si="5"/>
        <v>81709300201</v>
      </c>
      <c r="K23" s="12">
        <f t="shared" si="7"/>
        <v>0</v>
      </c>
      <c r="L23" s="14">
        <f t="shared" si="3"/>
        <v>48790699799</v>
      </c>
    </row>
    <row r="24" spans="1:14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f>+D24+'EJECUCION JULIO 2018'!E24</f>
        <v>0</v>
      </c>
      <c r="F24" s="39">
        <f t="shared" si="2"/>
        <v>0</v>
      </c>
      <c r="G24" s="39">
        <v>47820247</v>
      </c>
      <c r="H24" s="39">
        <f>+G24+'EJECUCION SEP 2018 (3)'!H24</f>
        <v>622186173</v>
      </c>
      <c r="I24" s="22">
        <v>0</v>
      </c>
      <c r="J24" s="39">
        <f t="shared" si="5"/>
        <v>-622186173</v>
      </c>
      <c r="K24" s="40">
        <v>0</v>
      </c>
      <c r="L24" s="41">
        <f t="shared" si="3"/>
        <v>622186173</v>
      </c>
    </row>
    <row r="25" spans="1:14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f>+D25+'EJECUCION JULIO 2018'!E25</f>
        <v>0</v>
      </c>
      <c r="F25" s="39">
        <f>+C25</f>
        <v>130500000000</v>
      </c>
      <c r="G25" s="39">
        <v>0</v>
      </c>
      <c r="H25" s="39">
        <f>+G25+'EJECUCION SEP 2018 (3)'!H25</f>
        <v>47500000000</v>
      </c>
      <c r="I25" s="22">
        <f>+H25/F25</f>
        <v>0.36398467432950193</v>
      </c>
      <c r="J25" s="39">
        <f t="shared" si="5"/>
        <v>83000000000</v>
      </c>
      <c r="K25" s="40">
        <v>0</v>
      </c>
      <c r="L25" s="41">
        <f t="shared" si="3"/>
        <v>47500000000</v>
      </c>
    </row>
    <row r="26" spans="1:14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>+D26+'EJECUCION JULIO 2018'!E26</f>
        <v>0</v>
      </c>
      <c r="F26" s="25">
        <f t="shared" si="2"/>
        <v>0</v>
      </c>
      <c r="G26" s="25">
        <v>985035</v>
      </c>
      <c r="H26" s="25">
        <f>+G26+'EJECUCION SEP 2018 (3)'!H26</f>
        <v>668513626</v>
      </c>
      <c r="I26" s="22">
        <v>0</v>
      </c>
      <c r="J26" s="25">
        <f t="shared" si="5"/>
        <v>-668513626</v>
      </c>
      <c r="K26" s="26">
        <v>0</v>
      </c>
      <c r="L26" s="27">
        <f t="shared" si="3"/>
        <v>668513626</v>
      </c>
    </row>
    <row r="27" spans="1:14" x14ac:dyDescent="0.25">
      <c r="A27" s="133" t="s">
        <v>25</v>
      </c>
      <c r="B27" s="134"/>
      <c r="C27" s="28">
        <f t="shared" ref="C27:G27" si="8">+C8+C9</f>
        <v>213650000000</v>
      </c>
      <c r="D27" s="29">
        <f t="shared" si="8"/>
        <v>0</v>
      </c>
      <c r="E27" s="28">
        <f t="shared" si="8"/>
        <v>28168012410</v>
      </c>
      <c r="F27" s="28">
        <f>+F8+F12+F13+F20+F22+F25</f>
        <v>241818012410</v>
      </c>
      <c r="G27" s="29">
        <f t="shared" si="8"/>
        <v>259885686</v>
      </c>
      <c r="H27" s="29">
        <f>+H8+H9</f>
        <v>138971775410</v>
      </c>
      <c r="I27" s="30">
        <f>+H27/F27</f>
        <v>0.57469571445478085</v>
      </c>
      <c r="J27" s="28">
        <f>+F27-H27</f>
        <v>102846237000</v>
      </c>
      <c r="K27" s="28">
        <f>+K8+K9</f>
        <v>0</v>
      </c>
      <c r="L27" s="28">
        <f>+L8+L9</f>
        <v>138971775410</v>
      </c>
    </row>
    <row r="28" spans="1:14" x14ac:dyDescent="0.25">
      <c r="H28" s="63"/>
    </row>
    <row r="29" spans="1:14" x14ac:dyDescent="0.25">
      <c r="G29" s="32"/>
      <c r="H29" s="33"/>
      <c r="I29" s="54"/>
      <c r="L29" s="32"/>
    </row>
    <row r="30" spans="1:14" x14ac:dyDescent="0.25">
      <c r="G30" s="32"/>
      <c r="H30" s="33"/>
      <c r="J30" s="32"/>
    </row>
    <row r="31" spans="1:14" x14ac:dyDescent="0.25">
      <c r="D31" s="32"/>
      <c r="E31" s="32"/>
      <c r="G31" s="32"/>
      <c r="H31" s="34"/>
      <c r="J31" s="32"/>
    </row>
    <row r="32" spans="1:14" x14ac:dyDescent="0.25">
      <c r="F32" s="34"/>
      <c r="G32" s="32"/>
      <c r="H32" s="32"/>
    </row>
    <row r="33" spans="1:12" x14ac:dyDescent="0.25">
      <c r="A33" s="55"/>
      <c r="B33" s="101" t="s">
        <v>49</v>
      </c>
      <c r="C33" s="55"/>
      <c r="D33" s="135" t="s">
        <v>39</v>
      </c>
      <c r="E33" s="135"/>
      <c r="F33" s="55"/>
      <c r="G33" s="135" t="s">
        <v>46</v>
      </c>
      <c r="H33" s="135"/>
      <c r="I33" s="135"/>
      <c r="J33" s="135" t="s">
        <v>64</v>
      </c>
      <c r="K33" s="135"/>
      <c r="L33" s="135"/>
    </row>
    <row r="34" spans="1:12" x14ac:dyDescent="0.25">
      <c r="B34" s="102" t="s">
        <v>50</v>
      </c>
      <c r="D34" s="136" t="s">
        <v>47</v>
      </c>
      <c r="E34" s="136"/>
      <c r="G34" s="57" t="s">
        <v>34</v>
      </c>
      <c r="H34" s="57"/>
      <c r="J34" s="150" t="s">
        <v>65</v>
      </c>
      <c r="K34" s="150"/>
      <c r="L34" s="150"/>
    </row>
    <row r="35" spans="1:12" x14ac:dyDescent="0.25">
      <c r="G35" s="32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3"/>
    </row>
    <row r="40" spans="1:12" x14ac:dyDescent="0.25">
      <c r="F40" s="33"/>
      <c r="G40" s="33"/>
    </row>
    <row r="41" spans="1:12" x14ac:dyDescent="0.25">
      <c r="F41" s="65"/>
      <c r="G41" s="65"/>
    </row>
    <row r="42" spans="1:12" x14ac:dyDescent="0.25">
      <c r="F42" s="35"/>
      <c r="G42" s="35"/>
    </row>
    <row r="43" spans="1:12" x14ac:dyDescent="0.25">
      <c r="F43" s="35"/>
      <c r="G43" s="35"/>
      <c r="H43" s="65"/>
    </row>
    <row r="44" spans="1:12" x14ac:dyDescent="0.25">
      <c r="F44" s="36"/>
    </row>
    <row r="46" spans="1:12" x14ac:dyDescent="0.25">
      <c r="F46" s="36"/>
    </row>
  </sheetData>
  <mergeCells count="14">
    <mergeCell ref="A1:L1"/>
    <mergeCell ref="A2:L2"/>
    <mergeCell ref="A6:B6"/>
    <mergeCell ref="C6:C7"/>
    <mergeCell ref="D6:E6"/>
    <mergeCell ref="F6:F7"/>
    <mergeCell ref="G6:H6"/>
    <mergeCell ref="I6:L6"/>
    <mergeCell ref="A27:B27"/>
    <mergeCell ref="D33:E33"/>
    <mergeCell ref="G33:I33"/>
    <mergeCell ref="J33:L33"/>
    <mergeCell ref="D34:E34"/>
    <mergeCell ref="J34:L34"/>
  </mergeCells>
  <printOptions horizontalCentered="1"/>
  <pageMargins left="1.299212598425197" right="0.70866141732283472" top="0.74803149606299213" bottom="0.74803149606299213" header="0.31496062992125984" footer="0.31496062992125984"/>
  <pageSetup paperSize="145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Normal="100" workbookViewId="0">
      <selection activeCell="H8" sqref="H8:H26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5" width="16.42578125" bestFit="1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  <col min="13" max="13" width="17.5703125" bestFit="1" customWidth="1"/>
    <col min="14" max="14" width="16" bestFit="1" customWidth="1"/>
  </cols>
  <sheetData>
    <row r="1" spans="1:14" ht="15.75" x14ac:dyDescent="0.25">
      <c r="A1" s="137" t="s">
        <v>38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4" ht="15.75" x14ac:dyDescent="0.25">
      <c r="A2" s="140" t="s">
        <v>67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4" ht="15.75" x14ac:dyDescent="0.25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10"/>
    </row>
    <row r="4" spans="1:14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4" x14ac:dyDescent="0.25">
      <c r="A6" s="143" t="s">
        <v>0</v>
      </c>
      <c r="B6" s="144"/>
      <c r="C6" s="145" t="s">
        <v>1</v>
      </c>
      <c r="D6" s="133" t="s">
        <v>2</v>
      </c>
      <c r="E6" s="134"/>
      <c r="F6" s="145" t="s">
        <v>3</v>
      </c>
      <c r="G6" s="133" t="s">
        <v>4</v>
      </c>
      <c r="H6" s="134"/>
      <c r="I6" s="147"/>
      <c r="J6" s="148"/>
      <c r="K6" s="148"/>
      <c r="L6" s="149"/>
    </row>
    <row r="7" spans="1:14" ht="30" x14ac:dyDescent="0.25">
      <c r="A7" s="4" t="s">
        <v>5</v>
      </c>
      <c r="B7" s="4" t="s">
        <v>6</v>
      </c>
      <c r="C7" s="146"/>
      <c r="D7" s="4" t="s">
        <v>7</v>
      </c>
      <c r="E7" s="4" t="s">
        <v>8</v>
      </c>
      <c r="F7" s="146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4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f>+D8+'EJECUCION OCT 2018'!E8</f>
        <v>18648570838</v>
      </c>
      <c r="F8" s="9">
        <f>+C8+E8</f>
        <v>36286570838</v>
      </c>
      <c r="G8" s="7">
        <v>0</v>
      </c>
      <c r="H8" s="7">
        <f>+G8+'EJECUCION OCT 2018'!H8</f>
        <v>36286570838</v>
      </c>
      <c r="I8" s="49">
        <f t="shared" ref="I8:I22" si="0">+H8/F8</f>
        <v>1</v>
      </c>
      <c r="J8" s="10">
        <f t="shared" ref="J8:J15" si="1">+F8-H8</f>
        <v>0</v>
      </c>
      <c r="K8" s="8">
        <v>0</v>
      </c>
      <c r="L8" s="9">
        <f>+H8</f>
        <v>36286570838</v>
      </c>
      <c r="N8" s="63"/>
    </row>
    <row r="9" spans="1:14" x14ac:dyDescent="0.25">
      <c r="A9" s="46">
        <v>2</v>
      </c>
      <c r="B9" s="11" t="s">
        <v>14</v>
      </c>
      <c r="C9" s="12">
        <f>+C10+C21+C23</f>
        <v>196012000000</v>
      </c>
      <c r="D9" s="12">
        <f>+D10</f>
        <v>0</v>
      </c>
      <c r="E9" s="12">
        <f>+D9+'EJECUCION OCT 2018'!E9</f>
        <v>9519441572</v>
      </c>
      <c r="F9" s="12">
        <f t="shared" ref="F9:F26" si="2">+C9+E9</f>
        <v>205531441572</v>
      </c>
      <c r="G9" s="12">
        <f>+G10+G21+G23</f>
        <v>49887660595</v>
      </c>
      <c r="H9" s="12">
        <f>+G9+'EJECUCION OCT 2018'!H9</f>
        <v>152572865167</v>
      </c>
      <c r="I9" s="15">
        <f>+H9/F9</f>
        <v>0.74233345516409466</v>
      </c>
      <c r="J9" s="16">
        <f t="shared" si="1"/>
        <v>52958576405</v>
      </c>
      <c r="K9" s="44">
        <v>0</v>
      </c>
      <c r="L9" s="14">
        <f t="shared" ref="L9:L26" si="3">+H9</f>
        <v>152572865167</v>
      </c>
    </row>
    <row r="10" spans="1:14" x14ac:dyDescent="0.25">
      <c r="A10" s="46">
        <v>21</v>
      </c>
      <c r="B10" s="11" t="s">
        <v>15</v>
      </c>
      <c r="C10" s="12">
        <f>+C11+C16</f>
        <v>49862000000</v>
      </c>
      <c r="D10" s="12">
        <f>+D11+D16</f>
        <v>0</v>
      </c>
      <c r="E10" s="12">
        <f>+D10+'EJECUCION OCT 2018'!E10</f>
        <v>9519441572</v>
      </c>
      <c r="F10" s="12">
        <f t="shared" si="2"/>
        <v>59381441572</v>
      </c>
      <c r="G10" s="12">
        <f>+G11+G16</f>
        <v>696774926</v>
      </c>
      <c r="H10" s="12">
        <f>+G10+'EJECUCION OCT 2018'!H10</f>
        <v>39591279699</v>
      </c>
      <c r="I10" s="15">
        <f t="shared" si="0"/>
        <v>0.66672816709906868</v>
      </c>
      <c r="J10" s="16">
        <f t="shared" si="1"/>
        <v>19790161873</v>
      </c>
      <c r="K10" s="44">
        <v>0</v>
      </c>
      <c r="L10" s="14">
        <f t="shared" si="3"/>
        <v>39591279699</v>
      </c>
    </row>
    <row r="11" spans="1:14" x14ac:dyDescent="0.25">
      <c r="A11" s="46">
        <v>211</v>
      </c>
      <c r="B11" s="11" t="s">
        <v>16</v>
      </c>
      <c r="C11" s="12">
        <f>+C12+C13+C14+C15</f>
        <v>47574000000</v>
      </c>
      <c r="D11" s="12">
        <f>+D12</f>
        <v>-3000000000</v>
      </c>
      <c r="E11" s="12">
        <f>+D11+'EJECUCION OCT 2018'!E11</f>
        <v>-3000000000</v>
      </c>
      <c r="F11" s="12">
        <f t="shared" si="2"/>
        <v>44574000000</v>
      </c>
      <c r="G11" s="12">
        <f>+G12+G13+G14+G15</f>
        <v>0</v>
      </c>
      <c r="H11" s="12">
        <f>+G11+'EJECUCION OCT 2018'!H11</f>
        <v>26445913214</v>
      </c>
      <c r="I11" s="22">
        <f t="shared" si="0"/>
        <v>0.59330356741598245</v>
      </c>
      <c r="J11" s="16">
        <f t="shared" si="1"/>
        <v>18128086786</v>
      </c>
      <c r="K11" s="44">
        <v>0</v>
      </c>
      <c r="L11" s="14">
        <f t="shared" si="3"/>
        <v>26445913214</v>
      </c>
      <c r="M11" s="64"/>
      <c r="N11" s="65"/>
    </row>
    <row r="12" spans="1:14" ht="16.5" customHeight="1" x14ac:dyDescent="0.25">
      <c r="A12" s="47">
        <v>21101</v>
      </c>
      <c r="B12" s="37" t="s">
        <v>17</v>
      </c>
      <c r="C12" s="19">
        <v>47050000000</v>
      </c>
      <c r="D12" s="19">
        <v>-3000000000</v>
      </c>
      <c r="E12" s="19">
        <f>+D12+'EJECUCION OCT 2018'!E12</f>
        <v>-3000000000</v>
      </c>
      <c r="F12" s="19">
        <f t="shared" si="2"/>
        <v>44050000000</v>
      </c>
      <c r="G12" s="39">
        <v>0</v>
      </c>
      <c r="H12" s="39">
        <f>+G12+'EJECUCION OCT 2018'!H12</f>
        <v>26108840702</v>
      </c>
      <c r="I12" s="22">
        <f t="shared" si="0"/>
        <v>0.59270921003405219</v>
      </c>
      <c r="J12" s="42">
        <f t="shared" si="1"/>
        <v>17941159298</v>
      </c>
      <c r="K12" s="40">
        <v>0</v>
      </c>
      <c r="L12" s="41">
        <f t="shared" si="3"/>
        <v>26108840702</v>
      </c>
    </row>
    <row r="13" spans="1:14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>+D13+'EJECUCION OCT 2018'!E13</f>
        <v>0</v>
      </c>
      <c r="F13" s="19">
        <f t="shared" si="2"/>
        <v>524000000</v>
      </c>
      <c r="G13" s="19">
        <v>0</v>
      </c>
      <c r="H13" s="19">
        <f>+G13+'EJECUCION OCT 2018'!H13</f>
        <v>337072512</v>
      </c>
      <c r="I13" s="22">
        <f t="shared" si="0"/>
        <v>0.64326815267175574</v>
      </c>
      <c r="J13" s="21">
        <f t="shared" si="1"/>
        <v>186927488</v>
      </c>
      <c r="K13" s="13">
        <v>0</v>
      </c>
      <c r="L13" s="17">
        <f t="shared" si="3"/>
        <v>337072512</v>
      </c>
    </row>
    <row r="14" spans="1:14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>+D14+'EJECUCION OCT 2018'!E14</f>
        <v>0</v>
      </c>
      <c r="F14" s="19">
        <f t="shared" si="2"/>
        <v>0</v>
      </c>
      <c r="G14" s="20">
        <v>0</v>
      </c>
      <c r="H14" s="20">
        <f>+G14+'EJECUCION OCT 2018'!H14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4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>+D15+'EJECUCION OCT 2018'!E15</f>
        <v>0</v>
      </c>
      <c r="F15" s="19">
        <f t="shared" si="2"/>
        <v>0</v>
      </c>
      <c r="G15" s="20">
        <v>0</v>
      </c>
      <c r="H15" s="20">
        <f>+G15+'EJECUCION OCT 2018'!H15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4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4">SUM(D17:D19)</f>
        <v>3000000000</v>
      </c>
      <c r="E16" s="12">
        <f>+D16+'EJECUCION OCT 2018'!E16</f>
        <v>12519441572</v>
      </c>
      <c r="F16" s="12">
        <f t="shared" si="2"/>
        <v>14807441572</v>
      </c>
      <c r="G16" s="12">
        <f>+G17+G19+G18</f>
        <v>696774926</v>
      </c>
      <c r="H16" s="12">
        <f>+G16+'EJECUCION OCT 2018'!H16</f>
        <v>13145366485</v>
      </c>
      <c r="I16" s="15">
        <f t="shared" si="0"/>
        <v>0.88775406751272368</v>
      </c>
      <c r="J16" s="12">
        <f>+F16-H16</f>
        <v>1662075087</v>
      </c>
      <c r="K16" s="12">
        <f t="shared" si="4"/>
        <v>0</v>
      </c>
      <c r="L16" s="14">
        <f t="shared" si="3"/>
        <v>13145366485</v>
      </c>
    </row>
    <row r="17" spans="1:14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>+D17+'EJECUCION OCT 2018'!E17</f>
        <v>0</v>
      </c>
      <c r="F17" s="19">
        <f t="shared" si="2"/>
        <v>0</v>
      </c>
      <c r="G17" s="19">
        <v>0</v>
      </c>
      <c r="H17" s="19">
        <f>+G17+'EJECUCION OCT 2018'!H17</f>
        <v>0</v>
      </c>
      <c r="I17" s="15" t="e">
        <f t="shared" si="0"/>
        <v>#DIV/0!</v>
      </c>
      <c r="J17" s="19">
        <f t="shared" ref="J17:J26" si="5">+F17-H17</f>
        <v>0</v>
      </c>
      <c r="K17" s="13">
        <v>0</v>
      </c>
      <c r="L17" s="17">
        <f t="shared" si="3"/>
        <v>0</v>
      </c>
    </row>
    <row r="18" spans="1:14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>+D18+'EJECUCION OCT 2018'!E18</f>
        <v>0</v>
      </c>
      <c r="F18" s="19">
        <f t="shared" si="2"/>
        <v>0</v>
      </c>
      <c r="G18" s="19">
        <v>0</v>
      </c>
      <c r="H18" s="19">
        <f>+G18+'EJECUCION OCT 2018'!H18</f>
        <v>0</v>
      </c>
      <c r="I18" s="15">
        <v>0</v>
      </c>
      <c r="J18" s="19">
        <f t="shared" si="5"/>
        <v>0</v>
      </c>
      <c r="K18" s="13">
        <v>0</v>
      </c>
      <c r="L18" s="17">
        <f t="shared" si="3"/>
        <v>0</v>
      </c>
    </row>
    <row r="19" spans="1:14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6">+D20</f>
        <v>3000000000</v>
      </c>
      <c r="E19" s="12">
        <f>+D19+'EJECUCION OCT 2018'!E19</f>
        <v>12519441572</v>
      </c>
      <c r="F19" s="12">
        <f t="shared" si="2"/>
        <v>14807441572</v>
      </c>
      <c r="G19" s="12">
        <f>+G20</f>
        <v>696774926</v>
      </c>
      <c r="H19" s="12">
        <f>+G19+'EJECUCION OCT 2018'!H19</f>
        <v>13145366485</v>
      </c>
      <c r="I19" s="15">
        <f t="shared" si="0"/>
        <v>0.88775406751272368</v>
      </c>
      <c r="J19" s="12">
        <f t="shared" si="5"/>
        <v>1662075087</v>
      </c>
      <c r="K19" s="12">
        <f t="shared" si="6"/>
        <v>0</v>
      </c>
      <c r="L19" s="14">
        <f t="shared" si="3"/>
        <v>13145366485</v>
      </c>
    </row>
    <row r="20" spans="1:14" x14ac:dyDescent="0.25">
      <c r="A20" s="47" t="s">
        <v>33</v>
      </c>
      <c r="B20" s="38" t="s">
        <v>37</v>
      </c>
      <c r="C20" s="19">
        <v>2288000000</v>
      </c>
      <c r="D20" s="19">
        <v>3000000000</v>
      </c>
      <c r="E20" s="19">
        <f>+D20+'EJECUCION OCT 2018'!E20</f>
        <v>12519441572</v>
      </c>
      <c r="F20" s="19">
        <f t="shared" si="2"/>
        <v>14807441572</v>
      </c>
      <c r="G20" s="19">
        <v>696774926</v>
      </c>
      <c r="H20" s="19">
        <f>+G20+'EJECUCION OCT 2018'!H20</f>
        <v>13145366485</v>
      </c>
      <c r="I20" s="22">
        <f t="shared" si="0"/>
        <v>0.88775406751272368</v>
      </c>
      <c r="J20" s="19">
        <f t="shared" si="5"/>
        <v>1662075087</v>
      </c>
      <c r="K20" s="13">
        <v>0</v>
      </c>
      <c r="L20" s="17">
        <f t="shared" si="3"/>
        <v>13145366485</v>
      </c>
      <c r="M20" s="63"/>
      <c r="N20" s="32"/>
    </row>
    <row r="21" spans="1:14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>+D21+'EJECUCION OCT 2018'!E21</f>
        <v>0</v>
      </c>
      <c r="F21" s="12">
        <f t="shared" si="2"/>
        <v>15650000000</v>
      </c>
      <c r="G21" s="12">
        <f>+G22</f>
        <v>0</v>
      </c>
      <c r="H21" s="12">
        <f>+G21+'EJECUCION OCT 2018'!H21</f>
        <v>15000000000</v>
      </c>
      <c r="I21" s="15">
        <f t="shared" si="0"/>
        <v>0.95846645367412142</v>
      </c>
      <c r="J21" s="12">
        <f t="shared" si="5"/>
        <v>650000000</v>
      </c>
      <c r="K21" s="44">
        <v>0</v>
      </c>
      <c r="L21" s="14">
        <f t="shared" si="3"/>
        <v>15000000000</v>
      </c>
    </row>
    <row r="22" spans="1:14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>+D22+'EJECUCION OCT 2018'!E22</f>
        <v>0</v>
      </c>
      <c r="F22" s="19">
        <f t="shared" si="2"/>
        <v>15650000000</v>
      </c>
      <c r="G22" s="19">
        <v>0</v>
      </c>
      <c r="H22" s="19">
        <f>+G22+'EJECUCION OCT 2018'!H22</f>
        <v>15000000000</v>
      </c>
      <c r="I22" s="22">
        <f t="shared" si="0"/>
        <v>0.95846645367412142</v>
      </c>
      <c r="J22" s="19">
        <f t="shared" si="5"/>
        <v>650000000</v>
      </c>
      <c r="K22" s="13">
        <v>0</v>
      </c>
      <c r="L22" s="17">
        <f t="shared" si="3"/>
        <v>15000000000</v>
      </c>
    </row>
    <row r="23" spans="1:14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7">+D24+D26</f>
        <v>0</v>
      </c>
      <c r="E23" s="12">
        <f>+D23+'EJECUCION OCT 2018'!E23</f>
        <v>0</v>
      </c>
      <c r="F23" s="12">
        <f t="shared" si="2"/>
        <v>130500000000</v>
      </c>
      <c r="G23" s="12">
        <f>+G24+G26+G25</f>
        <v>49190885669</v>
      </c>
      <c r="H23" s="12">
        <f>+G23+'EJECUCION OCT 2018'!H23</f>
        <v>97981585468</v>
      </c>
      <c r="I23" s="15">
        <f>+H23/F23</f>
        <v>0.75081674688122602</v>
      </c>
      <c r="J23" s="12">
        <f t="shared" si="5"/>
        <v>32518414532</v>
      </c>
      <c r="K23" s="12">
        <f t="shared" si="7"/>
        <v>0</v>
      </c>
      <c r="L23" s="14">
        <f t="shared" si="3"/>
        <v>97981585468</v>
      </c>
    </row>
    <row r="24" spans="1:14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f>+D24+'EJECUCION OCT 2018'!E24</f>
        <v>0</v>
      </c>
      <c r="F24" s="39">
        <f t="shared" si="2"/>
        <v>0</v>
      </c>
      <c r="G24" s="39">
        <v>54471911</v>
      </c>
      <c r="H24" s="39">
        <f>+G24+'EJECUCION OCT 2018'!H24</f>
        <v>676658084</v>
      </c>
      <c r="I24" s="22">
        <v>0</v>
      </c>
      <c r="J24" s="39">
        <f t="shared" si="5"/>
        <v>-676658084</v>
      </c>
      <c r="K24" s="40">
        <v>0</v>
      </c>
      <c r="L24" s="41">
        <f t="shared" si="3"/>
        <v>676658084</v>
      </c>
    </row>
    <row r="25" spans="1:14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f>+D25+'EJECUCION OCT 2018'!E25</f>
        <v>0</v>
      </c>
      <c r="F25" s="39">
        <f>+C25</f>
        <v>130500000000</v>
      </c>
      <c r="G25" s="39">
        <v>49000000000</v>
      </c>
      <c r="H25" s="39">
        <f>+G25+'EJECUCION OCT 2018'!H25</f>
        <v>96500000000</v>
      </c>
      <c r="I25" s="22">
        <f>+H25/F25</f>
        <v>0.73946360153256707</v>
      </c>
      <c r="J25" s="39">
        <f t="shared" si="5"/>
        <v>34000000000</v>
      </c>
      <c r="K25" s="40">
        <v>0</v>
      </c>
      <c r="L25" s="41">
        <f t="shared" si="3"/>
        <v>96500000000</v>
      </c>
    </row>
    <row r="26" spans="1:14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>+D26+'EJECUCION OCT 2018'!E26</f>
        <v>0</v>
      </c>
      <c r="F26" s="25">
        <f t="shared" si="2"/>
        <v>0</v>
      </c>
      <c r="G26" s="25">
        <v>136413758</v>
      </c>
      <c r="H26" s="25">
        <f>+G26+'EJECUCION OCT 2018'!H26</f>
        <v>804927384</v>
      </c>
      <c r="I26" s="22">
        <v>0</v>
      </c>
      <c r="J26" s="25">
        <f t="shared" si="5"/>
        <v>-804927384</v>
      </c>
      <c r="K26" s="26">
        <v>0</v>
      </c>
      <c r="L26" s="27">
        <f t="shared" si="3"/>
        <v>804927384</v>
      </c>
    </row>
    <row r="27" spans="1:14" x14ac:dyDescent="0.25">
      <c r="A27" s="133" t="s">
        <v>25</v>
      </c>
      <c r="B27" s="134"/>
      <c r="C27" s="28">
        <f t="shared" ref="C27:G27" si="8">+C8+C9</f>
        <v>213650000000</v>
      </c>
      <c r="D27" s="29">
        <f t="shared" si="8"/>
        <v>0</v>
      </c>
      <c r="E27" s="28">
        <f t="shared" si="8"/>
        <v>28168012410</v>
      </c>
      <c r="F27" s="28">
        <f>+F8+F12+F13+F20+F22+F25</f>
        <v>241818012410</v>
      </c>
      <c r="G27" s="29">
        <f t="shared" si="8"/>
        <v>49887660595</v>
      </c>
      <c r="H27" s="29">
        <f>+H8+H9</f>
        <v>188859436005</v>
      </c>
      <c r="I27" s="30">
        <f>+H27/F27</f>
        <v>0.78099821482607645</v>
      </c>
      <c r="J27" s="28">
        <f>+F27-H27</f>
        <v>52958576405</v>
      </c>
      <c r="K27" s="28">
        <f>+K8+K9</f>
        <v>0</v>
      </c>
      <c r="L27" s="28">
        <f>+L8+L9</f>
        <v>188859436005</v>
      </c>
    </row>
    <row r="28" spans="1:14" x14ac:dyDescent="0.25">
      <c r="H28" s="63"/>
    </row>
    <row r="29" spans="1:14" x14ac:dyDescent="0.25">
      <c r="G29" s="32"/>
      <c r="H29" s="33"/>
      <c r="I29" s="54"/>
      <c r="L29" s="32"/>
    </row>
    <row r="30" spans="1:14" x14ac:dyDescent="0.25">
      <c r="G30" s="32"/>
      <c r="H30" s="33"/>
      <c r="J30" s="32"/>
    </row>
    <row r="31" spans="1:14" x14ac:dyDescent="0.25">
      <c r="D31" s="32"/>
      <c r="E31" s="32"/>
      <c r="G31" s="32"/>
      <c r="H31" s="34"/>
      <c r="J31" s="32"/>
    </row>
    <row r="32" spans="1:14" x14ac:dyDescent="0.25">
      <c r="F32" s="34"/>
      <c r="G32" s="32"/>
      <c r="H32" s="32"/>
    </row>
    <row r="33" spans="1:12" x14ac:dyDescent="0.25">
      <c r="A33" s="55"/>
      <c r="B33" s="106" t="s">
        <v>49</v>
      </c>
      <c r="C33" s="55"/>
      <c r="D33" s="135" t="s">
        <v>39</v>
      </c>
      <c r="E33" s="135"/>
      <c r="F33" s="55"/>
      <c r="G33" s="135" t="s">
        <v>46</v>
      </c>
      <c r="H33" s="135"/>
      <c r="I33" s="135"/>
      <c r="J33" s="135" t="s">
        <v>64</v>
      </c>
      <c r="K33" s="135"/>
      <c r="L33" s="135"/>
    </row>
    <row r="34" spans="1:12" x14ac:dyDescent="0.25">
      <c r="B34" s="107" t="s">
        <v>50</v>
      </c>
      <c r="D34" s="136" t="s">
        <v>47</v>
      </c>
      <c r="E34" s="136"/>
      <c r="G34" s="57" t="s">
        <v>34</v>
      </c>
      <c r="H34" s="57"/>
      <c r="J34" s="150" t="s">
        <v>65</v>
      </c>
      <c r="K34" s="150"/>
      <c r="L34" s="150"/>
    </row>
    <row r="35" spans="1:12" x14ac:dyDescent="0.25">
      <c r="G35" s="32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3"/>
    </row>
    <row r="40" spans="1:12" x14ac:dyDescent="0.25">
      <c r="F40" s="33"/>
      <c r="G40" s="33"/>
    </row>
    <row r="41" spans="1:12" x14ac:dyDescent="0.25">
      <c r="F41" s="65"/>
      <c r="G41" s="65"/>
    </row>
    <row r="42" spans="1:12" x14ac:dyDescent="0.25">
      <c r="F42" s="35"/>
      <c r="G42" s="35"/>
    </row>
    <row r="43" spans="1:12" x14ac:dyDescent="0.25">
      <c r="F43" s="35"/>
      <c r="G43" s="35"/>
      <c r="H43" s="65"/>
    </row>
    <row r="44" spans="1:12" x14ac:dyDescent="0.25">
      <c r="F44" s="36"/>
    </row>
    <row r="46" spans="1:12" x14ac:dyDescent="0.25">
      <c r="F46" s="36"/>
    </row>
  </sheetData>
  <mergeCells count="14">
    <mergeCell ref="A1:L1"/>
    <mergeCell ref="A2:L2"/>
    <mergeCell ref="A6:B6"/>
    <mergeCell ref="C6:C7"/>
    <mergeCell ref="D6:E6"/>
    <mergeCell ref="F6:F7"/>
    <mergeCell ref="G6:H6"/>
    <mergeCell ref="I6:L6"/>
    <mergeCell ref="A27:B27"/>
    <mergeCell ref="D33:E33"/>
    <mergeCell ref="G33:I33"/>
    <mergeCell ref="J33:L33"/>
    <mergeCell ref="D34:E34"/>
    <mergeCell ref="J34:L34"/>
  </mergeCells>
  <printOptions horizontalCentered="1"/>
  <pageMargins left="1.299212598425197" right="0.70866141732283472" top="0.74803149606299213" bottom="0.74803149606299213" header="0.31496062992125984" footer="0.31496062992125984"/>
  <pageSetup paperSize="145" scale="70" orientation="landscape" r:id="rId1"/>
  <ignoredErrors>
    <ignoredError sqref="D10 F25 F2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zoomScaleNormal="100" workbookViewId="0">
      <selection activeCell="I28" sqref="I28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5" width="17.140625" bestFit="1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  <col min="13" max="13" width="17.5703125" bestFit="1" customWidth="1"/>
    <col min="14" max="14" width="16" bestFit="1" customWidth="1"/>
  </cols>
  <sheetData>
    <row r="1" spans="1:14" ht="15.75" x14ac:dyDescent="0.25">
      <c r="A1" s="137" t="s">
        <v>38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4" ht="15.75" x14ac:dyDescent="0.25">
      <c r="A2" s="140" t="s">
        <v>69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4" ht="15.75" x14ac:dyDescent="0.25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20"/>
    </row>
    <row r="4" spans="1:14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4" x14ac:dyDescent="0.25">
      <c r="A6" s="143" t="s">
        <v>0</v>
      </c>
      <c r="B6" s="144"/>
      <c r="C6" s="145" t="s">
        <v>1</v>
      </c>
      <c r="D6" s="133" t="s">
        <v>2</v>
      </c>
      <c r="E6" s="134"/>
      <c r="F6" s="145" t="s">
        <v>3</v>
      </c>
      <c r="G6" s="133" t="s">
        <v>4</v>
      </c>
      <c r="H6" s="134"/>
      <c r="I6" s="147"/>
      <c r="J6" s="148"/>
      <c r="K6" s="148"/>
      <c r="L6" s="149"/>
    </row>
    <row r="7" spans="1:14" ht="30" x14ac:dyDescent="0.25">
      <c r="A7" s="4" t="s">
        <v>5</v>
      </c>
      <c r="B7" s="4" t="s">
        <v>6</v>
      </c>
      <c r="C7" s="146"/>
      <c r="D7" s="4" t="s">
        <v>7</v>
      </c>
      <c r="E7" s="4" t="s">
        <v>8</v>
      </c>
      <c r="F7" s="146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4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f>+D8+'EJECUCION NOV 2018'!E8</f>
        <v>18648570838</v>
      </c>
      <c r="F8" s="9">
        <f>+C8+E8</f>
        <v>36286570838</v>
      </c>
      <c r="G8" s="7">
        <v>0</v>
      </c>
      <c r="H8" s="7">
        <f>+G8+'EJECUCION NOV 2018'!H8</f>
        <v>36286570838</v>
      </c>
      <c r="I8" s="49">
        <f t="shared" ref="I8:I22" si="0">+H8/F8</f>
        <v>1</v>
      </c>
      <c r="J8" s="10">
        <f t="shared" ref="J8:J15" si="1">+F8-H8</f>
        <v>0</v>
      </c>
      <c r="K8" s="8">
        <v>0</v>
      </c>
      <c r="L8" s="9">
        <f>+H8</f>
        <v>36286570838</v>
      </c>
      <c r="N8" s="63"/>
    </row>
    <row r="9" spans="1:14" x14ac:dyDescent="0.25">
      <c r="A9" s="46">
        <v>2</v>
      </c>
      <c r="B9" s="11" t="s">
        <v>14</v>
      </c>
      <c r="C9" s="12">
        <f>+C10+C21+C23</f>
        <v>196012000000</v>
      </c>
      <c r="D9" s="12">
        <f>+D21+D23</f>
        <v>-34650000000</v>
      </c>
      <c r="E9" s="12">
        <f>+D9+'EJECUCION NOV 2018'!E9</f>
        <v>-25130558428</v>
      </c>
      <c r="F9" s="12">
        <f t="shared" ref="F9:F26" si="2">+C9+E9</f>
        <v>170881441572</v>
      </c>
      <c r="G9" s="12">
        <f>+G10+G21+G23</f>
        <v>9444768541</v>
      </c>
      <c r="H9" s="12">
        <f>+G9+'EJECUCION NOV 2018'!H9</f>
        <v>162017633708</v>
      </c>
      <c r="I9" s="15">
        <f>+H9/F9</f>
        <v>0.94812890280852835</v>
      </c>
      <c r="J9" s="16">
        <f t="shared" si="1"/>
        <v>8863807864</v>
      </c>
      <c r="K9" s="44">
        <v>0</v>
      </c>
      <c r="L9" s="14">
        <f t="shared" ref="L9:L26" si="3">+H9</f>
        <v>162017633708</v>
      </c>
    </row>
    <row r="10" spans="1:14" x14ac:dyDescent="0.25">
      <c r="A10" s="46">
        <v>21</v>
      </c>
      <c r="B10" s="11" t="s">
        <v>15</v>
      </c>
      <c r="C10" s="12">
        <f>+C11+C16</f>
        <v>49862000000</v>
      </c>
      <c r="D10" s="12">
        <f>+D11+D16</f>
        <v>0</v>
      </c>
      <c r="E10" s="12">
        <f>+D10+'EJECUCION NOV 2018'!E10</f>
        <v>9519441572</v>
      </c>
      <c r="F10" s="12">
        <f t="shared" si="2"/>
        <v>59381441572</v>
      </c>
      <c r="G10" s="12">
        <f>+G11+G16</f>
        <v>8129009310</v>
      </c>
      <c r="H10" s="12">
        <f>+G10+'EJECUCION NOV 2018'!H10</f>
        <v>47720289009</v>
      </c>
      <c r="I10" s="15">
        <f t="shared" si="0"/>
        <v>0.80362294591887173</v>
      </c>
      <c r="J10" s="16">
        <f t="shared" si="1"/>
        <v>11661152563</v>
      </c>
      <c r="K10" s="44">
        <v>0</v>
      </c>
      <c r="L10" s="14">
        <f t="shared" si="3"/>
        <v>47720289009</v>
      </c>
    </row>
    <row r="11" spans="1:14" x14ac:dyDescent="0.25">
      <c r="A11" s="46">
        <v>211</v>
      </c>
      <c r="B11" s="11" t="s">
        <v>16</v>
      </c>
      <c r="C11" s="12">
        <f>+C12+C13+C14+C15</f>
        <v>47574000000</v>
      </c>
      <c r="D11" s="12">
        <f>+D12</f>
        <v>0</v>
      </c>
      <c r="E11" s="12">
        <f>+D11+'EJECUCION NOV 2018'!E11</f>
        <v>-3000000000</v>
      </c>
      <c r="F11" s="12">
        <f t="shared" si="2"/>
        <v>44574000000</v>
      </c>
      <c r="G11" s="12">
        <f>+G12+G13+G14+G15</f>
        <v>5196000000</v>
      </c>
      <c r="H11" s="12">
        <f>+G11+'EJECUCION NOV 2018'!H11</f>
        <v>31641913214</v>
      </c>
      <c r="I11" s="22">
        <f t="shared" si="0"/>
        <v>0.709873765289182</v>
      </c>
      <c r="J11" s="16">
        <f t="shared" si="1"/>
        <v>12932086786</v>
      </c>
      <c r="K11" s="44">
        <v>0</v>
      </c>
      <c r="L11" s="14">
        <f t="shared" si="3"/>
        <v>31641913214</v>
      </c>
      <c r="M11" s="64"/>
      <c r="N11" s="65"/>
    </row>
    <row r="12" spans="1:14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f>+D12+'EJECUCION NOV 2018'!E12</f>
        <v>-3000000000</v>
      </c>
      <c r="F12" s="19">
        <f t="shared" si="2"/>
        <v>44050000000</v>
      </c>
      <c r="G12" s="39">
        <v>5196000000</v>
      </c>
      <c r="H12" s="39">
        <f>+G12+'EJECUCION NOV 2018'!H12</f>
        <v>31304840702</v>
      </c>
      <c r="I12" s="22">
        <f t="shared" si="0"/>
        <v>0.71066607723041997</v>
      </c>
      <c r="J12" s="42">
        <f t="shared" si="1"/>
        <v>12745159298</v>
      </c>
      <c r="K12" s="40">
        <v>0</v>
      </c>
      <c r="L12" s="41">
        <f t="shared" si="3"/>
        <v>31304840702</v>
      </c>
    </row>
    <row r="13" spans="1:14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>+D13+'EJECUCION NOV 2018'!E13</f>
        <v>0</v>
      </c>
      <c r="F13" s="19">
        <f t="shared" si="2"/>
        <v>524000000</v>
      </c>
      <c r="G13" s="19">
        <v>0</v>
      </c>
      <c r="H13" s="19">
        <f>+G13+'EJECUCION NOV 2018'!H13</f>
        <v>337072512</v>
      </c>
      <c r="I13" s="22">
        <f t="shared" si="0"/>
        <v>0.64326815267175574</v>
      </c>
      <c r="J13" s="21">
        <f t="shared" si="1"/>
        <v>186927488</v>
      </c>
      <c r="K13" s="13">
        <v>0</v>
      </c>
      <c r="L13" s="17">
        <f t="shared" si="3"/>
        <v>337072512</v>
      </c>
    </row>
    <row r="14" spans="1:14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>+D14+'EJECUCION NOV 2018'!E14</f>
        <v>0</v>
      </c>
      <c r="F14" s="19">
        <f t="shared" si="2"/>
        <v>0</v>
      </c>
      <c r="G14" s="20">
        <v>0</v>
      </c>
      <c r="H14" s="20">
        <f>+G14+'EJECUCION NOV 2018'!H14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4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>+D15+'EJECUCION NOV 2018'!E15</f>
        <v>0</v>
      </c>
      <c r="F15" s="19">
        <f t="shared" si="2"/>
        <v>0</v>
      </c>
      <c r="G15" s="20">
        <v>0</v>
      </c>
      <c r="H15" s="20">
        <f>+G15+'EJECUCION NOV 2018'!H15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4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4">SUM(D17:D19)</f>
        <v>0</v>
      </c>
      <c r="E16" s="12">
        <f>+D16+'EJECUCION NOV 2018'!E16</f>
        <v>12519441572</v>
      </c>
      <c r="F16" s="12">
        <f t="shared" si="2"/>
        <v>14807441572</v>
      </c>
      <c r="G16" s="12">
        <f>+G17+G19+G18</f>
        <v>2933009310</v>
      </c>
      <c r="H16" s="12">
        <f>+G16+'EJECUCION NOV 2018'!H16</f>
        <v>16078375795</v>
      </c>
      <c r="I16" s="15">
        <f t="shared" si="0"/>
        <v>1.0858307775060387</v>
      </c>
      <c r="J16" s="12">
        <f>+F16-H16</f>
        <v>-1270934223</v>
      </c>
      <c r="K16" s="12">
        <f t="shared" si="4"/>
        <v>0</v>
      </c>
      <c r="L16" s="14">
        <f t="shared" si="3"/>
        <v>16078375795</v>
      </c>
    </row>
    <row r="17" spans="1:14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>+D17+'EJECUCION NOV 2018'!E17</f>
        <v>0</v>
      </c>
      <c r="F17" s="19">
        <f t="shared" si="2"/>
        <v>0</v>
      </c>
      <c r="G17" s="19">
        <v>0</v>
      </c>
      <c r="H17" s="19">
        <f>+G17+'EJECUCION NOV 2018'!H17</f>
        <v>0</v>
      </c>
      <c r="I17" s="15" t="e">
        <f t="shared" si="0"/>
        <v>#DIV/0!</v>
      </c>
      <c r="J17" s="19">
        <f t="shared" ref="J17:J26" si="5">+F17-H17</f>
        <v>0</v>
      </c>
      <c r="K17" s="13">
        <v>0</v>
      </c>
      <c r="L17" s="17">
        <f t="shared" si="3"/>
        <v>0</v>
      </c>
    </row>
    <row r="18" spans="1:14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>+D18+'EJECUCION NOV 2018'!E18</f>
        <v>0</v>
      </c>
      <c r="F18" s="19">
        <f t="shared" si="2"/>
        <v>0</v>
      </c>
      <c r="G18" s="19">
        <v>0</v>
      </c>
      <c r="H18" s="19">
        <f>+G18+'EJECUCION NOV 2018'!H18</f>
        <v>0</v>
      </c>
      <c r="I18" s="15">
        <v>0</v>
      </c>
      <c r="J18" s="19">
        <f t="shared" si="5"/>
        <v>0</v>
      </c>
      <c r="K18" s="13">
        <v>0</v>
      </c>
      <c r="L18" s="17">
        <f t="shared" si="3"/>
        <v>0</v>
      </c>
    </row>
    <row r="19" spans="1:14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6">+D20</f>
        <v>0</v>
      </c>
      <c r="E19" s="12">
        <f>+D19+'EJECUCION NOV 2018'!E19</f>
        <v>12519441572</v>
      </c>
      <c r="F19" s="12">
        <f t="shared" si="2"/>
        <v>14807441572</v>
      </c>
      <c r="G19" s="12">
        <f>+G20</f>
        <v>2933009310</v>
      </c>
      <c r="H19" s="12">
        <f>+G19+'EJECUCION NOV 2018'!H19</f>
        <v>16078375795</v>
      </c>
      <c r="I19" s="15">
        <f t="shared" si="0"/>
        <v>1.0858307775060387</v>
      </c>
      <c r="J19" s="12">
        <f t="shared" si="5"/>
        <v>-1270934223</v>
      </c>
      <c r="K19" s="12">
        <f t="shared" si="6"/>
        <v>0</v>
      </c>
      <c r="L19" s="14">
        <f t="shared" si="3"/>
        <v>16078375795</v>
      </c>
    </row>
    <row r="20" spans="1:14" x14ac:dyDescent="0.25">
      <c r="A20" s="47" t="s">
        <v>33</v>
      </c>
      <c r="B20" s="38" t="s">
        <v>37</v>
      </c>
      <c r="C20" s="19">
        <v>2288000000</v>
      </c>
      <c r="D20" s="19">
        <v>0</v>
      </c>
      <c r="E20" s="19">
        <f>+D20+'EJECUCION NOV 2018'!E20</f>
        <v>12519441572</v>
      </c>
      <c r="F20" s="19">
        <f t="shared" si="2"/>
        <v>14807441572</v>
      </c>
      <c r="G20" s="19">
        <v>2933009310</v>
      </c>
      <c r="H20" s="19">
        <f>+G20+'EJECUCION NOV 2018'!H20</f>
        <v>16078375795</v>
      </c>
      <c r="I20" s="22">
        <f t="shared" si="0"/>
        <v>1.0858307775060387</v>
      </c>
      <c r="J20" s="19">
        <f t="shared" si="5"/>
        <v>-1270934223</v>
      </c>
      <c r="K20" s="13">
        <v>0</v>
      </c>
      <c r="L20" s="17">
        <f t="shared" si="3"/>
        <v>16078375795</v>
      </c>
      <c r="M20" s="63"/>
      <c r="N20" s="32"/>
    </row>
    <row r="21" spans="1:14" x14ac:dyDescent="0.25">
      <c r="A21" s="46">
        <v>22</v>
      </c>
      <c r="B21" s="11" t="s">
        <v>21</v>
      </c>
      <c r="C21" s="12">
        <f>+C22</f>
        <v>15650000000</v>
      </c>
      <c r="D21" s="12">
        <f>+D22</f>
        <v>-650000000</v>
      </c>
      <c r="E21" s="12">
        <f>+D21+'EJECUCION NOV 2018'!E21</f>
        <v>-650000000</v>
      </c>
      <c r="F21" s="12">
        <f t="shared" si="2"/>
        <v>15000000000</v>
      </c>
      <c r="G21" s="12">
        <f>+G22</f>
        <v>0</v>
      </c>
      <c r="H21" s="12">
        <f>+G21+'EJECUCION NOV 2018'!H21</f>
        <v>15000000000</v>
      </c>
      <c r="I21" s="15">
        <f t="shared" si="0"/>
        <v>1</v>
      </c>
      <c r="J21" s="12">
        <f t="shared" si="5"/>
        <v>0</v>
      </c>
      <c r="K21" s="44">
        <v>0</v>
      </c>
      <c r="L21" s="14">
        <f t="shared" si="3"/>
        <v>15000000000</v>
      </c>
    </row>
    <row r="22" spans="1:14" x14ac:dyDescent="0.25">
      <c r="A22" s="48">
        <v>224</v>
      </c>
      <c r="B22" s="18" t="s">
        <v>22</v>
      </c>
      <c r="C22" s="19">
        <v>15650000000</v>
      </c>
      <c r="D22" s="19">
        <v>-650000000</v>
      </c>
      <c r="E22" s="19">
        <f>+D22+'EJECUCION NOV 2018'!E22</f>
        <v>-650000000</v>
      </c>
      <c r="F22" s="19">
        <f t="shared" si="2"/>
        <v>15000000000</v>
      </c>
      <c r="G22" s="19">
        <v>0</v>
      </c>
      <c r="H22" s="19">
        <f>+G22+'EJECUCION NOV 2018'!H22</f>
        <v>15000000000</v>
      </c>
      <c r="I22" s="22">
        <f t="shared" si="0"/>
        <v>1</v>
      </c>
      <c r="J22" s="19">
        <f t="shared" si="5"/>
        <v>0</v>
      </c>
      <c r="K22" s="13">
        <v>0</v>
      </c>
      <c r="L22" s="17">
        <f t="shared" si="3"/>
        <v>15000000000</v>
      </c>
    </row>
    <row r="23" spans="1:14" x14ac:dyDescent="0.25">
      <c r="A23" s="46">
        <v>23</v>
      </c>
      <c r="B23" s="11" t="s">
        <v>23</v>
      </c>
      <c r="C23" s="12">
        <f>+C24+C25+C26</f>
        <v>130500000000</v>
      </c>
      <c r="D23" s="12">
        <f>+D25</f>
        <v>-34000000000</v>
      </c>
      <c r="E23" s="12">
        <f>+D23+'EJECUCION NOV 2018'!E23</f>
        <v>-34000000000</v>
      </c>
      <c r="F23" s="12">
        <f t="shared" si="2"/>
        <v>96500000000</v>
      </c>
      <c r="G23" s="12">
        <f>+G24+G26+G25</f>
        <v>1315759231</v>
      </c>
      <c r="H23" s="12">
        <f>+G23+'EJECUCION NOV 2018'!H23</f>
        <v>99297344699</v>
      </c>
      <c r="I23" s="15">
        <f>+H23/F23</f>
        <v>1.0289880279689119</v>
      </c>
      <c r="J23" s="12">
        <f t="shared" si="5"/>
        <v>-2797344699</v>
      </c>
      <c r="K23" s="12">
        <f t="shared" ref="K23" si="7">+K24+K26</f>
        <v>0</v>
      </c>
      <c r="L23" s="14">
        <f t="shared" si="3"/>
        <v>99297344699</v>
      </c>
    </row>
    <row r="24" spans="1:14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f>+D24+'EJECUCION NOV 2018'!E24</f>
        <v>0</v>
      </c>
      <c r="F24" s="39">
        <f t="shared" si="2"/>
        <v>0</v>
      </c>
      <c r="G24" s="39">
        <v>141936346</v>
      </c>
      <c r="H24" s="39">
        <f>+G24+'EJECUCION NOV 2018'!H24</f>
        <v>818594430</v>
      </c>
      <c r="I24" s="22">
        <v>0</v>
      </c>
      <c r="J24" s="39">
        <f t="shared" si="5"/>
        <v>-818594430</v>
      </c>
      <c r="K24" s="40">
        <v>0</v>
      </c>
      <c r="L24" s="41">
        <f t="shared" si="3"/>
        <v>818594430</v>
      </c>
    </row>
    <row r="25" spans="1:14" x14ac:dyDescent="0.25">
      <c r="A25" s="47">
        <v>234</v>
      </c>
      <c r="B25" s="37" t="s">
        <v>41</v>
      </c>
      <c r="C25" s="39">
        <v>130500000000</v>
      </c>
      <c r="D25" s="39">
        <v>-34000000000</v>
      </c>
      <c r="E25" s="39">
        <f>+D25+'EJECUCION NOV 2018'!E25</f>
        <v>-34000000000</v>
      </c>
      <c r="F25" s="39">
        <f t="shared" si="2"/>
        <v>96500000000</v>
      </c>
      <c r="G25" s="39">
        <v>0</v>
      </c>
      <c r="H25" s="39">
        <f>+G25+'EJECUCION NOV 2018'!H25</f>
        <v>96500000000</v>
      </c>
      <c r="I25" s="22">
        <f>+H25/F25</f>
        <v>1</v>
      </c>
      <c r="J25" s="39">
        <f t="shared" si="5"/>
        <v>0</v>
      </c>
      <c r="K25" s="40">
        <v>0</v>
      </c>
      <c r="L25" s="41">
        <f t="shared" si="3"/>
        <v>96500000000</v>
      </c>
    </row>
    <row r="26" spans="1:14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>+D26+'EJECUCION NOV 2018'!E26</f>
        <v>0</v>
      </c>
      <c r="F26" s="25">
        <f t="shared" si="2"/>
        <v>0</v>
      </c>
      <c r="G26" s="25">
        <v>1173822885</v>
      </c>
      <c r="H26" s="25">
        <f>+G26+'EJECUCION NOV 2018'!H26</f>
        <v>1978750269</v>
      </c>
      <c r="I26" s="22">
        <v>0</v>
      </c>
      <c r="J26" s="25">
        <f t="shared" si="5"/>
        <v>-1978750269</v>
      </c>
      <c r="K26" s="26">
        <v>0</v>
      </c>
      <c r="L26" s="27">
        <f t="shared" si="3"/>
        <v>1978750269</v>
      </c>
    </row>
    <row r="27" spans="1:14" x14ac:dyDescent="0.25">
      <c r="A27" s="133" t="s">
        <v>25</v>
      </c>
      <c r="B27" s="134"/>
      <c r="C27" s="28">
        <f t="shared" ref="C27:G27" si="8">+C8+C9</f>
        <v>213650000000</v>
      </c>
      <c r="D27" s="29">
        <f t="shared" si="8"/>
        <v>-34650000000</v>
      </c>
      <c r="E27" s="28">
        <f t="shared" si="8"/>
        <v>-6481987590</v>
      </c>
      <c r="F27" s="28">
        <f>+F8+F12+F13+F20+F22+F25</f>
        <v>207168012410</v>
      </c>
      <c r="G27" s="29">
        <f t="shared" si="8"/>
        <v>9444768541</v>
      </c>
      <c r="H27" s="29">
        <f>+H8+H9</f>
        <v>198304204546</v>
      </c>
      <c r="I27" s="30">
        <f>+H27/F27</f>
        <v>0.95721439926518237</v>
      </c>
      <c r="J27" s="28">
        <f>+F27-H27</f>
        <v>8863807864</v>
      </c>
      <c r="K27" s="28">
        <f>+K8+K9</f>
        <v>0</v>
      </c>
      <c r="L27" s="28">
        <f>+L8+L9</f>
        <v>198304204546</v>
      </c>
    </row>
    <row r="28" spans="1:14" x14ac:dyDescent="0.25">
      <c r="H28" s="63"/>
    </row>
    <row r="29" spans="1:14" x14ac:dyDescent="0.25">
      <c r="G29" s="32"/>
      <c r="H29" s="33"/>
      <c r="I29" s="54"/>
      <c r="L29" s="32"/>
    </row>
    <row r="30" spans="1:14" x14ac:dyDescent="0.25">
      <c r="G30" s="32"/>
      <c r="H30" s="33"/>
      <c r="J30" s="32"/>
    </row>
    <row r="31" spans="1:14" x14ac:dyDescent="0.25">
      <c r="D31" s="32"/>
      <c r="E31" s="32"/>
      <c r="G31" s="32"/>
      <c r="H31" s="34"/>
      <c r="J31" s="32"/>
    </row>
    <row r="32" spans="1:14" x14ac:dyDescent="0.25">
      <c r="F32" s="34"/>
      <c r="G32" s="32"/>
      <c r="H32" s="32"/>
    </row>
    <row r="33" spans="1:12" x14ac:dyDescent="0.25">
      <c r="A33" s="55"/>
      <c r="B33" s="116" t="s">
        <v>49</v>
      </c>
      <c r="C33" s="55"/>
      <c r="D33" s="135" t="s">
        <v>39</v>
      </c>
      <c r="E33" s="135"/>
      <c r="F33" s="55"/>
      <c r="G33" s="135" t="s">
        <v>46</v>
      </c>
      <c r="H33" s="135"/>
      <c r="I33" s="135"/>
      <c r="J33" s="135" t="s">
        <v>64</v>
      </c>
      <c r="K33" s="135"/>
      <c r="L33" s="135"/>
    </row>
    <row r="34" spans="1:12" x14ac:dyDescent="0.25">
      <c r="B34" s="117" t="s">
        <v>50</v>
      </c>
      <c r="D34" s="136" t="s">
        <v>47</v>
      </c>
      <c r="E34" s="136"/>
      <c r="G34" s="57" t="s">
        <v>34</v>
      </c>
      <c r="H34" s="57"/>
      <c r="J34" s="150" t="s">
        <v>65</v>
      </c>
      <c r="K34" s="150"/>
      <c r="L34" s="150"/>
    </row>
    <row r="35" spans="1:12" x14ac:dyDescent="0.25">
      <c r="G35" s="32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3"/>
    </row>
    <row r="40" spans="1:12" x14ac:dyDescent="0.25">
      <c r="F40" s="33"/>
      <c r="G40" s="33"/>
    </row>
    <row r="41" spans="1:12" x14ac:dyDescent="0.25">
      <c r="F41" s="65"/>
      <c r="G41" s="65"/>
    </row>
    <row r="42" spans="1:12" x14ac:dyDescent="0.25">
      <c r="F42" s="35"/>
      <c r="G42" s="35"/>
    </row>
    <row r="43" spans="1:12" x14ac:dyDescent="0.25">
      <c r="F43" s="35"/>
      <c r="G43" s="35"/>
      <c r="H43" s="65"/>
    </row>
    <row r="44" spans="1:12" x14ac:dyDescent="0.25">
      <c r="F44" s="36"/>
    </row>
    <row r="46" spans="1:12" x14ac:dyDescent="0.25">
      <c r="F46" s="36"/>
    </row>
  </sheetData>
  <mergeCells count="14">
    <mergeCell ref="A1:L1"/>
    <mergeCell ref="A2:L2"/>
    <mergeCell ref="A6:B6"/>
    <mergeCell ref="C6:C7"/>
    <mergeCell ref="D6:E6"/>
    <mergeCell ref="F6:F7"/>
    <mergeCell ref="G6:H6"/>
    <mergeCell ref="I6:L6"/>
    <mergeCell ref="A27:B27"/>
    <mergeCell ref="D33:E33"/>
    <mergeCell ref="G33:I33"/>
    <mergeCell ref="J33:L33"/>
    <mergeCell ref="D34:E34"/>
    <mergeCell ref="J34:L34"/>
  </mergeCells>
  <printOptions horizontalCentered="1"/>
  <pageMargins left="1.299212598425197" right="0.70866141732283472" top="0.74803149606299213" bottom="0.74803149606299213" header="0.31496062992125984" footer="0.31496062992125984"/>
  <pageSetup paperSize="145" scale="70" orientation="landscape" r:id="rId1"/>
  <ignoredErrors>
    <ignoredError sqref="F27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Normal="100" workbookViewId="0">
      <selection activeCell="N25" sqref="N25"/>
    </sheetView>
  </sheetViews>
  <sheetFormatPr baseColWidth="10" defaultRowHeight="15" x14ac:dyDescent="0.25"/>
  <cols>
    <col min="2" max="2" width="44.85546875" bestFit="1" customWidth="1"/>
    <col min="3" max="3" width="18.7109375" hidden="1" customWidth="1"/>
    <col min="4" max="4" width="17.42578125" hidden="1" customWidth="1"/>
    <col min="5" max="5" width="17.140625" hidden="1" customWidth="1"/>
    <col min="6" max="6" width="18.7109375" bestFit="1" customWidth="1"/>
    <col min="7" max="7" width="17.5703125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  <col min="13" max="13" width="17.5703125" bestFit="1" customWidth="1"/>
    <col min="14" max="14" width="16" bestFit="1" customWidth="1"/>
  </cols>
  <sheetData>
    <row r="1" spans="1:14" ht="15.75" x14ac:dyDescent="0.25">
      <c r="A1" s="137" t="s">
        <v>38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4" ht="15.75" x14ac:dyDescent="0.25">
      <c r="A2" s="140" t="s">
        <v>71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4" ht="15.75" x14ac:dyDescent="0.25">
      <c r="A3" s="113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5"/>
    </row>
    <row r="4" spans="1:14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4" x14ac:dyDescent="0.25">
      <c r="A6" s="151" t="s">
        <v>0</v>
      </c>
      <c r="B6" s="152"/>
      <c r="C6" s="145" t="s">
        <v>1</v>
      </c>
      <c r="D6" s="133" t="s">
        <v>2</v>
      </c>
      <c r="E6" s="134"/>
      <c r="F6" s="153" t="s">
        <v>68</v>
      </c>
      <c r="G6" s="154" t="s">
        <v>4</v>
      </c>
      <c r="H6" s="154"/>
      <c r="I6" s="154"/>
      <c r="J6" s="122"/>
      <c r="K6" s="122"/>
      <c r="L6" s="121"/>
    </row>
    <row r="7" spans="1:14" ht="30" x14ac:dyDescent="0.25">
      <c r="A7" s="123" t="s">
        <v>5</v>
      </c>
      <c r="B7" s="123" t="s">
        <v>6</v>
      </c>
      <c r="C7" s="146"/>
      <c r="D7" s="4" t="s">
        <v>7</v>
      </c>
      <c r="E7" s="4" t="s">
        <v>8</v>
      </c>
      <c r="F7" s="153"/>
      <c r="G7" s="123" t="s">
        <v>70</v>
      </c>
      <c r="H7" s="123" t="s">
        <v>8</v>
      </c>
      <c r="I7" s="123" t="s">
        <v>9</v>
      </c>
      <c r="J7" s="5" t="s">
        <v>10</v>
      </c>
      <c r="K7" s="4" t="s">
        <v>11</v>
      </c>
      <c r="L7" s="4" t="s">
        <v>12</v>
      </c>
    </row>
    <row r="8" spans="1:14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f>+D8+'EJECUCION NOV 2018'!E8</f>
        <v>18648570838</v>
      </c>
      <c r="F8" s="9">
        <f>+C8+E8</f>
        <v>36286570838</v>
      </c>
      <c r="G8" s="7">
        <v>0</v>
      </c>
      <c r="H8" s="7">
        <f>+G8+'EJECUCION NOV 2018'!H8</f>
        <v>36286570838</v>
      </c>
      <c r="I8" s="49">
        <f t="shared" ref="I8:I22" si="0">+H8/F8</f>
        <v>1</v>
      </c>
      <c r="J8" s="10">
        <f t="shared" ref="J8:J15" si="1">+F8-H8</f>
        <v>0</v>
      </c>
      <c r="K8" s="8">
        <v>0</v>
      </c>
      <c r="L8" s="9">
        <f>+H8</f>
        <v>36286570838</v>
      </c>
      <c r="N8" s="63"/>
    </row>
    <row r="9" spans="1:14" x14ac:dyDescent="0.25">
      <c r="A9" s="46">
        <v>2</v>
      </c>
      <c r="B9" s="11" t="s">
        <v>14</v>
      </c>
      <c r="C9" s="12">
        <f>+C10+C21+C23</f>
        <v>196012000000</v>
      </c>
      <c r="D9" s="12">
        <f>+D10+D21+D23</f>
        <v>-34650000000</v>
      </c>
      <c r="E9" s="12">
        <f>+D9+'EJECUCION NOV 2018'!E9</f>
        <v>-25130558428</v>
      </c>
      <c r="F9" s="12">
        <f t="shared" ref="F9:F26" si="2">+C9+E9</f>
        <v>170881441572</v>
      </c>
      <c r="G9" s="12">
        <f>+G10+G21+G23</f>
        <v>9444768541</v>
      </c>
      <c r="H9" s="12">
        <f>+G9+'EJECUCION NOV 2018'!H9</f>
        <v>162017633708</v>
      </c>
      <c r="I9" s="15">
        <f>+H9/F9</f>
        <v>0.94812890280852835</v>
      </c>
      <c r="J9" s="16">
        <f t="shared" si="1"/>
        <v>8863807864</v>
      </c>
      <c r="K9" s="44">
        <v>0</v>
      </c>
      <c r="L9" s="14">
        <f t="shared" ref="L9:L26" si="3">+H9</f>
        <v>162017633708</v>
      </c>
    </row>
    <row r="10" spans="1:14" x14ac:dyDescent="0.25">
      <c r="A10" s="46">
        <v>21</v>
      </c>
      <c r="B10" s="11" t="s">
        <v>15</v>
      </c>
      <c r="C10" s="12">
        <f>+C11+C16</f>
        <v>49862000000</v>
      </c>
      <c r="D10" s="12">
        <f>+D11+D16</f>
        <v>0</v>
      </c>
      <c r="E10" s="12">
        <f>+D10+'EJECUCION NOV 2018'!E10</f>
        <v>9519441572</v>
      </c>
      <c r="F10" s="12">
        <f t="shared" si="2"/>
        <v>59381441572</v>
      </c>
      <c r="G10" s="12">
        <f>+G11+G16</f>
        <v>8129009310</v>
      </c>
      <c r="H10" s="12">
        <f>+G10+'EJECUCION NOV 2018'!H10</f>
        <v>47720289009</v>
      </c>
      <c r="I10" s="15">
        <f t="shared" si="0"/>
        <v>0.80362294591887173</v>
      </c>
      <c r="J10" s="16">
        <f t="shared" si="1"/>
        <v>11661152563</v>
      </c>
      <c r="K10" s="44">
        <v>0</v>
      </c>
      <c r="L10" s="14">
        <f t="shared" si="3"/>
        <v>47720289009</v>
      </c>
    </row>
    <row r="11" spans="1:14" x14ac:dyDescent="0.25">
      <c r="A11" s="46">
        <v>211</v>
      </c>
      <c r="B11" s="11" t="s">
        <v>16</v>
      </c>
      <c r="C11" s="12">
        <f>+C12+C13+C14+C15</f>
        <v>47574000000</v>
      </c>
      <c r="D11" s="12">
        <f>+D12</f>
        <v>0</v>
      </c>
      <c r="E11" s="12">
        <f>+D11+'EJECUCION NOV 2018'!E11</f>
        <v>-3000000000</v>
      </c>
      <c r="F11" s="12">
        <f t="shared" si="2"/>
        <v>44574000000</v>
      </c>
      <c r="G11" s="12">
        <f>+G12+G13+G14+G15</f>
        <v>5196000000</v>
      </c>
      <c r="H11" s="12">
        <f>+G11+'EJECUCION NOV 2018'!H11</f>
        <v>31641913214</v>
      </c>
      <c r="I11" s="22">
        <f t="shared" si="0"/>
        <v>0.709873765289182</v>
      </c>
      <c r="J11" s="16">
        <f t="shared" si="1"/>
        <v>12932086786</v>
      </c>
      <c r="K11" s="44">
        <v>0</v>
      </c>
      <c r="L11" s="14">
        <f t="shared" si="3"/>
        <v>31641913214</v>
      </c>
      <c r="M11" s="64"/>
      <c r="N11" s="65"/>
    </row>
    <row r="12" spans="1:14" ht="16.5" customHeight="1" x14ac:dyDescent="0.25">
      <c r="A12" s="127">
        <v>21101</v>
      </c>
      <c r="B12" s="128" t="s">
        <v>17</v>
      </c>
      <c r="C12" s="129">
        <v>47050000000</v>
      </c>
      <c r="D12" s="129">
        <v>0</v>
      </c>
      <c r="E12" s="129">
        <f>+D12+'EJECUCION NOV 2018'!E12</f>
        <v>-3000000000</v>
      </c>
      <c r="F12" s="129">
        <f t="shared" si="2"/>
        <v>44050000000</v>
      </c>
      <c r="G12" s="130">
        <f>+'EJECUCION DICIEMBRE DEF'!G12</f>
        <v>5196000000</v>
      </c>
      <c r="H12" s="130">
        <f>+G12+'EJECUCION NOV 2018'!H12</f>
        <v>31304840702</v>
      </c>
      <c r="I12" s="131">
        <f t="shared" si="0"/>
        <v>0.71066607723041997</v>
      </c>
      <c r="J12" s="42">
        <f t="shared" si="1"/>
        <v>12745159298</v>
      </c>
      <c r="K12" s="40">
        <v>0</v>
      </c>
      <c r="L12" s="41">
        <f t="shared" si="3"/>
        <v>31304840702</v>
      </c>
    </row>
    <row r="13" spans="1:14" x14ac:dyDescent="0.25">
      <c r="A13" s="127">
        <v>21102</v>
      </c>
      <c r="B13" s="132" t="s">
        <v>26</v>
      </c>
      <c r="C13" s="129">
        <v>524000000</v>
      </c>
      <c r="D13" s="129">
        <v>0</v>
      </c>
      <c r="E13" s="129">
        <f>+D13+'EJECUCION NOV 2018'!E13</f>
        <v>0</v>
      </c>
      <c r="F13" s="129">
        <f t="shared" si="2"/>
        <v>524000000</v>
      </c>
      <c r="G13" s="129">
        <v>0</v>
      </c>
      <c r="H13" s="129">
        <f>+G13+'EJECUCION NOV 2018'!H13</f>
        <v>337072512</v>
      </c>
      <c r="I13" s="131">
        <f t="shared" si="0"/>
        <v>0.64326815267175574</v>
      </c>
      <c r="J13" s="21">
        <f t="shared" si="1"/>
        <v>186927488</v>
      </c>
      <c r="K13" s="13">
        <v>0</v>
      </c>
      <c r="L13" s="17">
        <f t="shared" si="3"/>
        <v>337072512</v>
      </c>
    </row>
    <row r="14" spans="1:14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>+D14+'EJECUCION NOV 2018'!E14</f>
        <v>0</v>
      </c>
      <c r="F14" s="19">
        <f t="shared" si="2"/>
        <v>0</v>
      </c>
      <c r="G14" s="20">
        <v>0</v>
      </c>
      <c r="H14" s="20">
        <f>+G14+'EJECUCION NOV 2018'!H14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4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>+D15+'EJECUCION NOV 2018'!E15</f>
        <v>0</v>
      </c>
      <c r="F15" s="19">
        <f t="shared" si="2"/>
        <v>0</v>
      </c>
      <c r="G15" s="20">
        <v>0</v>
      </c>
      <c r="H15" s="20">
        <f>+G15+'EJECUCION NOV 2018'!H15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4" x14ac:dyDescent="0.25">
      <c r="A16" s="46" t="s">
        <v>18</v>
      </c>
      <c r="B16" s="43" t="s">
        <v>19</v>
      </c>
      <c r="C16" s="12">
        <f>SUM(C17:C19)</f>
        <v>2288000000</v>
      </c>
      <c r="D16" s="12">
        <f>SUM(D17:D19)</f>
        <v>0</v>
      </c>
      <c r="E16" s="12">
        <f>+D16+'EJECUCION NOV 2018'!E16</f>
        <v>12519441572</v>
      </c>
      <c r="F16" s="12">
        <f t="shared" si="2"/>
        <v>14807441572</v>
      </c>
      <c r="G16" s="12">
        <f>+G17+G19+G18</f>
        <v>2933009310</v>
      </c>
      <c r="H16" s="12">
        <f>+G16+'EJECUCION NOV 2018'!H16</f>
        <v>16078375795</v>
      </c>
      <c r="I16" s="15">
        <f t="shared" si="0"/>
        <v>1.0858307775060387</v>
      </c>
      <c r="J16" s="12">
        <f>+F16-H16</f>
        <v>-1270934223</v>
      </c>
      <c r="K16" s="12">
        <f t="shared" ref="K16" si="4">SUM(K17:K19)</f>
        <v>0</v>
      </c>
      <c r="L16" s="14">
        <f t="shared" si="3"/>
        <v>16078375795</v>
      </c>
    </row>
    <row r="17" spans="1:14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>+D17+'EJECUCION NOV 2018'!E17</f>
        <v>0</v>
      </c>
      <c r="F17" s="19">
        <f t="shared" si="2"/>
        <v>0</v>
      </c>
      <c r="G17" s="19">
        <v>0</v>
      </c>
      <c r="H17" s="19">
        <f>+G17+'EJECUCION NOV 2018'!H17</f>
        <v>0</v>
      </c>
      <c r="I17" s="15" t="e">
        <f t="shared" si="0"/>
        <v>#DIV/0!</v>
      </c>
      <c r="J17" s="19">
        <f t="shared" ref="J17:J26" si="5">+F17-H17</f>
        <v>0</v>
      </c>
      <c r="K17" s="13">
        <v>0</v>
      </c>
      <c r="L17" s="17">
        <f t="shared" si="3"/>
        <v>0</v>
      </c>
    </row>
    <row r="18" spans="1:14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>+D18+'EJECUCION NOV 2018'!E18</f>
        <v>0</v>
      </c>
      <c r="F18" s="19">
        <f t="shared" si="2"/>
        <v>0</v>
      </c>
      <c r="G18" s="19">
        <v>0</v>
      </c>
      <c r="H18" s="19">
        <f>+G18+'EJECUCION NOV 2018'!H18</f>
        <v>0</v>
      </c>
      <c r="I18" s="15">
        <v>0</v>
      </c>
      <c r="J18" s="19">
        <f t="shared" si="5"/>
        <v>0</v>
      </c>
      <c r="K18" s="13">
        <v>0</v>
      </c>
      <c r="L18" s="17">
        <f t="shared" si="3"/>
        <v>0</v>
      </c>
    </row>
    <row r="19" spans="1:14" x14ac:dyDescent="0.25">
      <c r="A19" s="46" t="s">
        <v>31</v>
      </c>
      <c r="B19" s="43" t="s">
        <v>32</v>
      </c>
      <c r="C19" s="12">
        <f>+C20</f>
        <v>2288000000</v>
      </c>
      <c r="D19" s="12">
        <f>+D20</f>
        <v>0</v>
      </c>
      <c r="E19" s="12">
        <f>+D19+'EJECUCION NOV 2018'!E19</f>
        <v>12519441572</v>
      </c>
      <c r="F19" s="12">
        <f t="shared" si="2"/>
        <v>14807441572</v>
      </c>
      <c r="G19" s="12">
        <f>+G20</f>
        <v>2933009310</v>
      </c>
      <c r="H19" s="12">
        <f>+G19+'EJECUCION NOV 2018'!H19</f>
        <v>16078375795</v>
      </c>
      <c r="I19" s="15">
        <f t="shared" si="0"/>
        <v>1.0858307775060387</v>
      </c>
      <c r="J19" s="12">
        <f t="shared" si="5"/>
        <v>-1270934223</v>
      </c>
      <c r="K19" s="12">
        <f t="shared" ref="K19" si="6">+K20</f>
        <v>0</v>
      </c>
      <c r="L19" s="14">
        <f t="shared" si="3"/>
        <v>16078375795</v>
      </c>
    </row>
    <row r="20" spans="1:14" x14ac:dyDescent="0.25">
      <c r="A20" s="47" t="s">
        <v>33</v>
      </c>
      <c r="B20" s="38" t="s">
        <v>37</v>
      </c>
      <c r="C20" s="19">
        <v>2288000000</v>
      </c>
      <c r="D20" s="19">
        <v>0</v>
      </c>
      <c r="E20" s="19">
        <f>+D20+'EJECUCION NOV 2018'!E20</f>
        <v>12519441572</v>
      </c>
      <c r="F20" s="19">
        <f t="shared" si="2"/>
        <v>14807441572</v>
      </c>
      <c r="G20" s="19">
        <f>+'EJECUCION DICIEMBRE DEF'!G20</f>
        <v>2933009310</v>
      </c>
      <c r="H20" s="19">
        <f>+G20+'EJECUCION NOV 2018'!H20</f>
        <v>16078375795</v>
      </c>
      <c r="I20" s="22">
        <f t="shared" si="0"/>
        <v>1.0858307775060387</v>
      </c>
      <c r="J20" s="19">
        <f t="shared" si="5"/>
        <v>-1270934223</v>
      </c>
      <c r="K20" s="13">
        <v>0</v>
      </c>
      <c r="L20" s="17">
        <f t="shared" si="3"/>
        <v>16078375795</v>
      </c>
      <c r="M20" s="63"/>
      <c r="N20" s="32"/>
    </row>
    <row r="21" spans="1:14" x14ac:dyDescent="0.25">
      <c r="A21" s="46">
        <v>22</v>
      </c>
      <c r="B21" s="11" t="s">
        <v>21</v>
      </c>
      <c r="C21" s="12">
        <f>+C22</f>
        <v>15650000000</v>
      </c>
      <c r="D21" s="12">
        <f>+D22</f>
        <v>-650000000</v>
      </c>
      <c r="E21" s="12">
        <f>+D21+'EJECUCION NOV 2018'!E21</f>
        <v>-650000000</v>
      </c>
      <c r="F21" s="12">
        <f t="shared" si="2"/>
        <v>15000000000</v>
      </c>
      <c r="G21" s="12">
        <f>+G22</f>
        <v>0</v>
      </c>
      <c r="H21" s="12">
        <f>+G21+'EJECUCION NOV 2018'!H21</f>
        <v>15000000000</v>
      </c>
      <c r="I21" s="15">
        <f t="shared" si="0"/>
        <v>1</v>
      </c>
      <c r="J21" s="12">
        <f t="shared" si="5"/>
        <v>0</v>
      </c>
      <c r="K21" s="44">
        <v>0</v>
      </c>
      <c r="L21" s="14">
        <f t="shared" si="3"/>
        <v>15000000000</v>
      </c>
    </row>
    <row r="22" spans="1:14" x14ac:dyDescent="0.25">
      <c r="A22" s="48">
        <v>224</v>
      </c>
      <c r="B22" s="18" t="s">
        <v>22</v>
      </c>
      <c r="C22" s="19">
        <v>15650000000</v>
      </c>
      <c r="D22" s="19">
        <v>-650000000</v>
      </c>
      <c r="E22" s="19">
        <f>+D22+'EJECUCION NOV 2018'!E22</f>
        <v>-650000000</v>
      </c>
      <c r="F22" s="19">
        <f t="shared" si="2"/>
        <v>15000000000</v>
      </c>
      <c r="G22" s="19">
        <v>0</v>
      </c>
      <c r="H22" s="19">
        <f>+G22+'EJECUCION NOV 2018'!H22</f>
        <v>15000000000</v>
      </c>
      <c r="I22" s="22">
        <f t="shared" si="0"/>
        <v>1</v>
      </c>
      <c r="J22" s="19">
        <f t="shared" si="5"/>
        <v>0</v>
      </c>
      <c r="K22" s="13">
        <v>0</v>
      </c>
      <c r="L22" s="17">
        <f t="shared" si="3"/>
        <v>15000000000</v>
      </c>
    </row>
    <row r="23" spans="1:14" x14ac:dyDescent="0.25">
      <c r="A23" s="46">
        <v>23</v>
      </c>
      <c r="B23" s="11" t="s">
        <v>23</v>
      </c>
      <c r="C23" s="12">
        <f>+C24+C25+C26</f>
        <v>130500000000</v>
      </c>
      <c r="D23" s="12">
        <f>+D24+D25</f>
        <v>-34000000000</v>
      </c>
      <c r="E23" s="12">
        <f>+D23+'EJECUCION NOV 2018'!E23</f>
        <v>-34000000000</v>
      </c>
      <c r="F23" s="12">
        <f t="shared" si="2"/>
        <v>96500000000</v>
      </c>
      <c r="G23" s="12">
        <f>+G24+G26+G25</f>
        <v>1315759231</v>
      </c>
      <c r="H23" s="12">
        <f>+G23+'EJECUCION NOV 2018'!H23</f>
        <v>99297344699</v>
      </c>
      <c r="I23" s="15">
        <f>+H23/F23</f>
        <v>1.0289880279689119</v>
      </c>
      <c r="J23" s="12">
        <f t="shared" si="5"/>
        <v>-2797344699</v>
      </c>
      <c r="K23" s="12">
        <f t="shared" ref="K23" si="7">+K24+K26</f>
        <v>0</v>
      </c>
      <c r="L23" s="14">
        <f t="shared" si="3"/>
        <v>99297344699</v>
      </c>
    </row>
    <row r="24" spans="1:14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f>+D24+'EJECUCION NOV 2018'!E24</f>
        <v>0</v>
      </c>
      <c r="F24" s="39">
        <f t="shared" si="2"/>
        <v>0</v>
      </c>
      <c r="G24" s="39">
        <f>+'EJECUCION DICIEMBRE DEF'!G24</f>
        <v>141936346</v>
      </c>
      <c r="H24" s="39">
        <f>+G24+'EJECUCION NOV 2018'!H24</f>
        <v>818594430</v>
      </c>
      <c r="I24" s="22">
        <v>0</v>
      </c>
      <c r="J24" s="39">
        <f t="shared" si="5"/>
        <v>-818594430</v>
      </c>
      <c r="K24" s="40">
        <v>0</v>
      </c>
      <c r="L24" s="41">
        <f t="shared" si="3"/>
        <v>818594430</v>
      </c>
    </row>
    <row r="25" spans="1:14" x14ac:dyDescent="0.25">
      <c r="A25" s="47">
        <v>234</v>
      </c>
      <c r="B25" s="37" t="s">
        <v>41</v>
      </c>
      <c r="C25" s="39">
        <v>130500000000</v>
      </c>
      <c r="D25" s="39">
        <v>-34000000000</v>
      </c>
      <c r="E25" s="39">
        <f>+D25+'EJECUCION NOV 2018'!E25</f>
        <v>-34000000000</v>
      </c>
      <c r="F25" s="39">
        <f t="shared" si="2"/>
        <v>96500000000</v>
      </c>
      <c r="G25" s="39">
        <v>0</v>
      </c>
      <c r="H25" s="39">
        <f>+G25+'EJECUCION NOV 2018'!H25</f>
        <v>96500000000</v>
      </c>
      <c r="I25" s="22">
        <f>+H25/F25</f>
        <v>1</v>
      </c>
      <c r="J25" s="39">
        <f t="shared" si="5"/>
        <v>0</v>
      </c>
      <c r="K25" s="40">
        <v>0</v>
      </c>
      <c r="L25" s="41">
        <f t="shared" si="3"/>
        <v>96500000000</v>
      </c>
    </row>
    <row r="26" spans="1:14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>+D26+'EJECUCION NOV 2018'!E26</f>
        <v>0</v>
      </c>
      <c r="F26" s="25">
        <f t="shared" si="2"/>
        <v>0</v>
      </c>
      <c r="G26" s="25">
        <f>+'EJECUCION DICIEMBRE DEF'!G26</f>
        <v>1173822885</v>
      </c>
      <c r="H26" s="25">
        <f>+G26+'EJECUCION NOV 2018'!H26</f>
        <v>1978750269</v>
      </c>
      <c r="I26" s="22">
        <v>0</v>
      </c>
      <c r="J26" s="25">
        <f t="shared" si="5"/>
        <v>-1978750269</v>
      </c>
      <c r="K26" s="26">
        <v>0</v>
      </c>
      <c r="L26" s="27">
        <f t="shared" si="3"/>
        <v>1978750269</v>
      </c>
    </row>
    <row r="27" spans="1:14" x14ac:dyDescent="0.25">
      <c r="A27" s="155" t="s">
        <v>25</v>
      </c>
      <c r="B27" s="156"/>
      <c r="C27" s="124">
        <f t="shared" ref="C27:G27" si="8">+C8+C9</f>
        <v>213650000000</v>
      </c>
      <c r="D27" s="125">
        <f t="shared" si="8"/>
        <v>-34650000000</v>
      </c>
      <c r="E27" s="124">
        <f t="shared" si="8"/>
        <v>-6481987590</v>
      </c>
      <c r="F27" s="124">
        <f>+F8+F12+F13+F20+F22+F25</f>
        <v>207168012410</v>
      </c>
      <c r="G27" s="125">
        <f t="shared" si="8"/>
        <v>9444768541</v>
      </c>
      <c r="H27" s="125">
        <f>+H8+H9</f>
        <v>198304204546</v>
      </c>
      <c r="I27" s="126">
        <f>+H27/F27</f>
        <v>0.95721439926518237</v>
      </c>
      <c r="J27" s="28">
        <f>+F27-H27</f>
        <v>8863807864</v>
      </c>
      <c r="K27" s="28">
        <f>+K8+K9</f>
        <v>0</v>
      </c>
      <c r="L27" s="28">
        <f>+L8+L9</f>
        <v>198304204546</v>
      </c>
    </row>
    <row r="28" spans="1:14" x14ac:dyDescent="0.25">
      <c r="D28" s="32"/>
      <c r="H28" s="63"/>
    </row>
    <row r="29" spans="1:14" x14ac:dyDescent="0.25">
      <c r="G29" s="32"/>
      <c r="H29" s="33"/>
      <c r="I29" s="54"/>
      <c r="L29" s="32"/>
    </row>
    <row r="30" spans="1:14" x14ac:dyDescent="0.25">
      <c r="G30" s="32"/>
      <c r="H30" s="33"/>
      <c r="J30" s="32"/>
    </row>
    <row r="31" spans="1:14" x14ac:dyDescent="0.25">
      <c r="D31" s="32"/>
      <c r="E31" s="32"/>
      <c r="G31" s="32"/>
      <c r="H31" s="34"/>
      <c r="J31" s="32"/>
    </row>
    <row r="32" spans="1:14" x14ac:dyDescent="0.25">
      <c r="F32" s="34"/>
      <c r="G32" s="32"/>
      <c r="H32" s="32"/>
    </row>
    <row r="33" spans="1:12" x14ac:dyDescent="0.25">
      <c r="A33" s="55"/>
      <c r="B33" s="111"/>
      <c r="C33" s="55"/>
      <c r="D33" s="135"/>
      <c r="E33" s="135"/>
      <c r="F33" s="55"/>
      <c r="G33" s="135"/>
      <c r="H33" s="135"/>
      <c r="I33" s="135"/>
      <c r="J33" s="135"/>
      <c r="K33" s="135"/>
      <c r="L33" s="135"/>
    </row>
    <row r="34" spans="1:12" x14ac:dyDescent="0.25">
      <c r="B34" s="112"/>
      <c r="D34" s="136"/>
      <c r="E34" s="136"/>
      <c r="G34" s="57"/>
      <c r="H34" s="57"/>
      <c r="J34" s="150"/>
      <c r="K34" s="150"/>
      <c r="L34" s="150"/>
    </row>
    <row r="35" spans="1:12" x14ac:dyDescent="0.25">
      <c r="G35" s="32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3"/>
    </row>
    <row r="40" spans="1:12" x14ac:dyDescent="0.25">
      <c r="F40" s="33"/>
      <c r="G40" s="33"/>
    </row>
    <row r="41" spans="1:12" x14ac:dyDescent="0.25">
      <c r="F41" s="65"/>
      <c r="G41" s="65"/>
    </row>
    <row r="42" spans="1:12" x14ac:dyDescent="0.25">
      <c r="F42" s="35"/>
      <c r="G42" s="35"/>
    </row>
    <row r="43" spans="1:12" x14ac:dyDescent="0.25">
      <c r="F43" s="35"/>
      <c r="G43" s="35"/>
      <c r="H43" s="65"/>
    </row>
    <row r="44" spans="1:12" x14ac:dyDescent="0.25">
      <c r="F44" s="36"/>
    </row>
    <row r="46" spans="1:12" x14ac:dyDescent="0.25">
      <c r="F46" s="36"/>
    </row>
  </sheetData>
  <mergeCells count="13">
    <mergeCell ref="A27:B27"/>
    <mergeCell ref="D33:E33"/>
    <mergeCell ref="G33:I33"/>
    <mergeCell ref="J33:L33"/>
    <mergeCell ref="D34:E34"/>
    <mergeCell ref="J34:L34"/>
    <mergeCell ref="A1:L1"/>
    <mergeCell ref="A2:L2"/>
    <mergeCell ref="A6:B6"/>
    <mergeCell ref="C6:C7"/>
    <mergeCell ref="D6:E6"/>
    <mergeCell ref="F6:F7"/>
    <mergeCell ref="G6:I6"/>
  </mergeCells>
  <printOptions horizontalCentered="1"/>
  <pageMargins left="1.299212598425197" right="0.70866141732283472" top="0.74803149606299213" bottom="0.74803149606299213" header="0.31496062992125984" footer="0.31496062992125984"/>
  <pageSetup paperSize="145" scale="70" orientation="landscape" r:id="rId1"/>
  <ignoredErrors>
    <ignoredError sqref="F2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="90" zoomScaleNormal="90" workbookViewId="0">
      <selection activeCell="H28" sqref="H28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2.85546875" customWidth="1"/>
    <col min="5" max="5" width="15.8554687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  <col min="13" max="13" width="17.5703125" bestFit="1" customWidth="1"/>
    <col min="14" max="14" width="15.42578125" bestFit="1" customWidth="1"/>
  </cols>
  <sheetData>
    <row r="1" spans="1:14" ht="15.75" x14ac:dyDescent="0.25">
      <c r="A1" s="137" t="s">
        <v>38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4" ht="15.75" x14ac:dyDescent="0.25">
      <c r="A2" s="140" t="s">
        <v>48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4" ht="15.75" x14ac:dyDescent="0.25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</row>
    <row r="4" spans="1:14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4" x14ac:dyDescent="0.25">
      <c r="A6" s="143" t="s">
        <v>0</v>
      </c>
      <c r="B6" s="144"/>
      <c r="C6" s="145" t="s">
        <v>1</v>
      </c>
      <c r="D6" s="133" t="s">
        <v>2</v>
      </c>
      <c r="E6" s="134"/>
      <c r="F6" s="145" t="s">
        <v>3</v>
      </c>
      <c r="G6" s="133" t="s">
        <v>4</v>
      </c>
      <c r="H6" s="134"/>
      <c r="I6" s="147"/>
      <c r="J6" s="148"/>
      <c r="K6" s="148"/>
      <c r="L6" s="149"/>
    </row>
    <row r="7" spans="1:14" ht="30" x14ac:dyDescent="0.25">
      <c r="A7" s="4" t="s">
        <v>5</v>
      </c>
      <c r="B7" s="4" t="s">
        <v>6</v>
      </c>
      <c r="C7" s="146"/>
      <c r="D7" s="4" t="s">
        <v>7</v>
      </c>
      <c r="E7" s="4" t="s">
        <v>8</v>
      </c>
      <c r="F7" s="146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4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f>+D8</f>
        <v>0</v>
      </c>
      <c r="F8" s="9">
        <f>+C8+E8</f>
        <v>17638000000</v>
      </c>
      <c r="G8" s="7">
        <v>0</v>
      </c>
      <c r="H8" s="7">
        <f>+G8+'ejecucion ingresos ENERO 17 (5)'!H8</f>
        <v>21077503811</v>
      </c>
      <c r="I8" s="49">
        <f t="shared" ref="I8:I22" si="0">+H8/F8</f>
        <v>1.1950053186869261</v>
      </c>
      <c r="J8" s="10">
        <f t="shared" ref="J8:J15" si="1">+F8-H8</f>
        <v>-3439503811</v>
      </c>
      <c r="K8" s="8">
        <v>0</v>
      </c>
      <c r="L8" s="9">
        <f>+H8</f>
        <v>21077503811</v>
      </c>
    </row>
    <row r="9" spans="1:14" x14ac:dyDescent="0.25">
      <c r="A9" s="46">
        <v>2</v>
      </c>
      <c r="B9" s="11" t="s">
        <v>14</v>
      </c>
      <c r="C9" s="12">
        <f>+C10+C21+C23</f>
        <v>196012000000</v>
      </c>
      <c r="D9" s="12">
        <v>0</v>
      </c>
      <c r="E9" s="12">
        <f t="shared" ref="E9:E26" si="2">+D9</f>
        <v>0</v>
      </c>
      <c r="F9" s="12">
        <f t="shared" ref="F9:F26" si="3">+C9+E9</f>
        <v>196012000000</v>
      </c>
      <c r="G9" s="12">
        <f>+G10+G21+G23</f>
        <v>5416660683</v>
      </c>
      <c r="H9" s="12">
        <f>+G9+'ejecucion ingresos ENERO 17 (5)'!H9</f>
        <v>14833307243</v>
      </c>
      <c r="I9" s="15">
        <f>+H9/F9</f>
        <v>7.567550580066526E-2</v>
      </c>
      <c r="J9" s="16">
        <f t="shared" si="1"/>
        <v>181178692757</v>
      </c>
      <c r="K9" s="44">
        <v>0</v>
      </c>
      <c r="L9" s="14">
        <f t="shared" ref="L9:L26" si="4">+H9</f>
        <v>14833307243</v>
      </c>
    </row>
    <row r="10" spans="1:14" x14ac:dyDescent="0.25">
      <c r="A10" s="46">
        <v>21</v>
      </c>
      <c r="B10" s="11" t="s">
        <v>15</v>
      </c>
      <c r="C10" s="12">
        <f>+C11+C16</f>
        <v>49862000000</v>
      </c>
      <c r="D10" s="12">
        <v>0</v>
      </c>
      <c r="E10" s="12">
        <f t="shared" si="2"/>
        <v>0</v>
      </c>
      <c r="F10" s="12">
        <f t="shared" si="3"/>
        <v>49862000000</v>
      </c>
      <c r="G10" s="12">
        <f>+G11+G16</f>
        <v>2324913532</v>
      </c>
      <c r="H10" s="12">
        <f>+G10+'ejecucion ingresos ENERO 17 (5)'!H10</f>
        <v>11605608921</v>
      </c>
      <c r="I10" s="15">
        <f t="shared" si="0"/>
        <v>0.23275458106373592</v>
      </c>
      <c r="J10" s="16">
        <f t="shared" si="1"/>
        <v>38256391079</v>
      </c>
      <c r="K10" s="44">
        <v>0</v>
      </c>
      <c r="L10" s="14">
        <f t="shared" si="4"/>
        <v>11605608921</v>
      </c>
    </row>
    <row r="11" spans="1:14" x14ac:dyDescent="0.25">
      <c r="A11" s="46">
        <v>211</v>
      </c>
      <c r="B11" s="11" t="s">
        <v>16</v>
      </c>
      <c r="C11" s="12">
        <f>+C12+C13+C14+C15</f>
        <v>47574000000</v>
      </c>
      <c r="D11" s="12">
        <v>0</v>
      </c>
      <c r="E11" s="12">
        <f t="shared" si="2"/>
        <v>0</v>
      </c>
      <c r="F11" s="12">
        <f t="shared" si="3"/>
        <v>47574000000</v>
      </c>
      <c r="G11" s="12">
        <f>+G12+G13+G14+G15</f>
        <v>1728516702</v>
      </c>
      <c r="H11" s="12">
        <f>+G11+'ejecucion ingresos ENERO 17 (5)'!H11</f>
        <v>1728516702</v>
      </c>
      <c r="I11" s="22">
        <f t="shared" si="0"/>
        <v>3.6333221969983606E-2</v>
      </c>
      <c r="J11" s="16">
        <f t="shared" si="1"/>
        <v>45845483298</v>
      </c>
      <c r="K11" s="44">
        <v>0</v>
      </c>
      <c r="L11" s="14">
        <f t="shared" si="4"/>
        <v>1728516702</v>
      </c>
      <c r="M11" s="64"/>
      <c r="N11" s="65"/>
    </row>
    <row r="12" spans="1:14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f t="shared" si="2"/>
        <v>0</v>
      </c>
      <c r="F12" s="19">
        <f t="shared" si="3"/>
        <v>47050000000</v>
      </c>
      <c r="G12" s="39">
        <v>1728516702</v>
      </c>
      <c r="H12" s="39">
        <f>+G12+'ejecucion ingresos ENERO 17 (5)'!H12</f>
        <v>1728516702</v>
      </c>
      <c r="I12" s="22">
        <f t="shared" si="0"/>
        <v>3.6737868267800212E-2</v>
      </c>
      <c r="J12" s="42">
        <f t="shared" si="1"/>
        <v>45321483298</v>
      </c>
      <c r="K12" s="40">
        <v>0</v>
      </c>
      <c r="L12" s="41">
        <f t="shared" si="4"/>
        <v>1728516702</v>
      </c>
    </row>
    <row r="13" spans="1:14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 t="shared" si="2"/>
        <v>0</v>
      </c>
      <c r="F13" s="19">
        <f t="shared" si="3"/>
        <v>524000000</v>
      </c>
      <c r="G13" s="19">
        <v>0</v>
      </c>
      <c r="H13" s="19">
        <f>+G13+'ejecucion ingresos ENERO 17 (5)'!H13</f>
        <v>0</v>
      </c>
      <c r="I13" s="22">
        <f t="shared" si="0"/>
        <v>0</v>
      </c>
      <c r="J13" s="21">
        <f t="shared" si="1"/>
        <v>524000000</v>
      </c>
      <c r="K13" s="13">
        <v>0</v>
      </c>
      <c r="L13" s="17">
        <f t="shared" si="4"/>
        <v>0</v>
      </c>
    </row>
    <row r="14" spans="1:14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20">
        <v>0</v>
      </c>
      <c r="H14" s="20">
        <f>+G14+'ejecucion ingresos ENERO 17 (5)'!H14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4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20">
        <v>0</v>
      </c>
      <c r="H15" s="20">
        <f>+G15+'ejecucion ingresos ENERO 17 (5)'!H15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4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5">SUM(D17:D19)</f>
        <v>0</v>
      </c>
      <c r="E16" s="12">
        <f t="shared" si="5"/>
        <v>0</v>
      </c>
      <c r="F16" s="12">
        <f t="shared" si="3"/>
        <v>2288000000</v>
      </c>
      <c r="G16" s="12">
        <f>+G17+G19+G18</f>
        <v>596396830</v>
      </c>
      <c r="H16" s="12">
        <f>+G16+'ejecucion ingresos ENERO 17 (5)'!H16</f>
        <v>9877092219</v>
      </c>
      <c r="I16" s="15">
        <f t="shared" si="0"/>
        <v>4.3169109348776225</v>
      </c>
      <c r="J16" s="12">
        <f>+F16-H16</f>
        <v>-7589092219</v>
      </c>
      <c r="K16" s="12">
        <f t="shared" si="5"/>
        <v>0</v>
      </c>
      <c r="L16" s="14">
        <f t="shared" si="4"/>
        <v>9877092219</v>
      </c>
    </row>
    <row r="17" spans="1:14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9">
        <v>0</v>
      </c>
      <c r="H17" s="19">
        <f>+G17+'ejecucion ingresos ENERO 17 (5)'!H17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4"/>
        <v>0</v>
      </c>
    </row>
    <row r="18" spans="1:14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9">
        <v>0</v>
      </c>
      <c r="H18" s="19">
        <f>+G18+'ejecucion ingresos ENERO 17 (5)'!H18</f>
        <v>0</v>
      </c>
      <c r="I18" s="15">
        <v>0</v>
      </c>
      <c r="J18" s="19">
        <f t="shared" si="6"/>
        <v>0</v>
      </c>
      <c r="K18" s="13">
        <v>0</v>
      </c>
      <c r="L18" s="17">
        <f t="shared" si="4"/>
        <v>0</v>
      </c>
    </row>
    <row r="19" spans="1:14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7">+D20</f>
        <v>0</v>
      </c>
      <c r="E19" s="12">
        <f t="shared" si="7"/>
        <v>0</v>
      </c>
      <c r="F19" s="12">
        <f t="shared" si="3"/>
        <v>2288000000</v>
      </c>
      <c r="G19" s="12">
        <f>+G20</f>
        <v>596396830</v>
      </c>
      <c r="H19" s="12">
        <f>+G19+'ejecucion ingresos ENERO 17 (5)'!H19</f>
        <v>9877092219</v>
      </c>
      <c r="I19" s="15">
        <f t="shared" si="0"/>
        <v>4.3169109348776225</v>
      </c>
      <c r="J19" s="12">
        <f t="shared" si="6"/>
        <v>-7589092219</v>
      </c>
      <c r="K19" s="12">
        <f t="shared" si="7"/>
        <v>0</v>
      </c>
      <c r="L19" s="14">
        <f t="shared" si="4"/>
        <v>9877092219</v>
      </c>
    </row>
    <row r="20" spans="1:14" x14ac:dyDescent="0.25">
      <c r="A20" s="47" t="s">
        <v>33</v>
      </c>
      <c r="B20" s="38" t="s">
        <v>37</v>
      </c>
      <c r="C20" s="19">
        <v>2288000000</v>
      </c>
      <c r="D20" s="19">
        <v>0</v>
      </c>
      <c r="E20" s="19">
        <f t="shared" si="2"/>
        <v>0</v>
      </c>
      <c r="F20" s="19">
        <f t="shared" si="3"/>
        <v>2288000000</v>
      </c>
      <c r="G20" s="19">
        <v>596396830</v>
      </c>
      <c r="H20" s="19">
        <f>+G20+'ejecucion ingresos ENERO 17 (5)'!H20</f>
        <v>9877092219</v>
      </c>
      <c r="I20" s="22">
        <f t="shared" si="0"/>
        <v>4.3169109348776225</v>
      </c>
      <c r="J20" s="19">
        <f t="shared" si="6"/>
        <v>-7589092219</v>
      </c>
      <c r="K20" s="13">
        <v>0</v>
      </c>
      <c r="L20" s="17">
        <f t="shared" si="4"/>
        <v>9877092219</v>
      </c>
      <c r="M20" s="63"/>
      <c r="N20" s="32"/>
    </row>
    <row r="21" spans="1:14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 t="shared" si="2"/>
        <v>0</v>
      </c>
      <c r="F21" s="12">
        <f t="shared" si="3"/>
        <v>15650000000</v>
      </c>
      <c r="G21" s="12">
        <f>+G22</f>
        <v>3000000000</v>
      </c>
      <c r="H21" s="12">
        <f>+G21+'ejecucion ingresos ENERO 17 (5)'!H21</f>
        <v>3000000000</v>
      </c>
      <c r="I21" s="15">
        <f t="shared" si="0"/>
        <v>0.19169329073482427</v>
      </c>
      <c r="J21" s="12">
        <f t="shared" si="6"/>
        <v>12650000000</v>
      </c>
      <c r="K21" s="44">
        <v>0</v>
      </c>
      <c r="L21" s="14">
        <f t="shared" si="4"/>
        <v>3000000000</v>
      </c>
    </row>
    <row r="22" spans="1:14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 t="shared" si="2"/>
        <v>0</v>
      </c>
      <c r="F22" s="19">
        <f t="shared" si="3"/>
        <v>15650000000</v>
      </c>
      <c r="G22" s="19">
        <v>3000000000</v>
      </c>
      <c r="H22" s="19">
        <f>+G22+'ejecucion ingresos ENERO 17 (5)'!H22</f>
        <v>3000000000</v>
      </c>
      <c r="I22" s="22">
        <f t="shared" si="0"/>
        <v>0.19169329073482427</v>
      </c>
      <c r="J22" s="19">
        <f t="shared" si="6"/>
        <v>12650000000</v>
      </c>
      <c r="K22" s="13">
        <v>0</v>
      </c>
      <c r="L22" s="17">
        <f t="shared" si="4"/>
        <v>3000000000</v>
      </c>
    </row>
    <row r="23" spans="1:14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8">+D24+D26</f>
        <v>0</v>
      </c>
      <c r="E23" s="12">
        <f t="shared" si="8"/>
        <v>0</v>
      </c>
      <c r="F23" s="12">
        <f t="shared" si="3"/>
        <v>130500000000</v>
      </c>
      <c r="G23" s="12">
        <f>+G24+G26</f>
        <v>91747151</v>
      </c>
      <c r="H23" s="12">
        <f>+G23+'ejecucion ingresos ENERO 17 (5)'!H23</f>
        <v>227698322</v>
      </c>
      <c r="I23" s="15">
        <v>0</v>
      </c>
      <c r="J23" s="12">
        <f t="shared" si="6"/>
        <v>130272301678</v>
      </c>
      <c r="K23" s="12">
        <f t="shared" si="8"/>
        <v>0</v>
      </c>
      <c r="L23" s="14">
        <f t="shared" si="4"/>
        <v>227698322</v>
      </c>
    </row>
    <row r="24" spans="1:14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v>0</v>
      </c>
      <c r="F24" s="39">
        <f t="shared" si="3"/>
        <v>0</v>
      </c>
      <c r="G24" s="39">
        <v>32413151</v>
      </c>
      <c r="H24" s="39">
        <f>+G24+'ejecucion ingresos ENERO 17 (5)'!H24</f>
        <v>64039793</v>
      </c>
      <c r="I24" s="22">
        <v>0</v>
      </c>
      <c r="J24" s="39">
        <f t="shared" si="6"/>
        <v>-64039793</v>
      </c>
      <c r="K24" s="40">
        <v>0</v>
      </c>
      <c r="L24" s="41">
        <f t="shared" si="4"/>
        <v>64039793</v>
      </c>
    </row>
    <row r="25" spans="1:14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v>0</v>
      </c>
      <c r="F25" s="39">
        <f>+C25</f>
        <v>130500000000</v>
      </c>
      <c r="G25" s="39">
        <v>0</v>
      </c>
      <c r="H25" s="39">
        <f>+G25+'ejecucion ingresos ENERO 17 (5)'!H25</f>
        <v>0</v>
      </c>
      <c r="I25" s="22">
        <v>0</v>
      </c>
      <c r="J25" s="39">
        <f t="shared" si="6"/>
        <v>130500000000</v>
      </c>
      <c r="K25" s="40">
        <v>0</v>
      </c>
      <c r="L25" s="41">
        <f t="shared" si="4"/>
        <v>0</v>
      </c>
    </row>
    <row r="26" spans="1:14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 t="shared" si="2"/>
        <v>0</v>
      </c>
      <c r="F26" s="25">
        <f t="shared" si="3"/>
        <v>0</v>
      </c>
      <c r="G26" s="25">
        <v>59334000</v>
      </c>
      <c r="H26" s="25">
        <f>+G26+'ejecucion ingresos ENERO 17 (5)'!H26</f>
        <v>163658529</v>
      </c>
      <c r="I26" s="22">
        <v>0</v>
      </c>
      <c r="J26" s="25">
        <f t="shared" si="6"/>
        <v>-163658529</v>
      </c>
      <c r="K26" s="26">
        <v>0</v>
      </c>
      <c r="L26" s="27">
        <f t="shared" si="4"/>
        <v>163658529</v>
      </c>
    </row>
    <row r="27" spans="1:14" x14ac:dyDescent="0.25">
      <c r="A27" s="133" t="s">
        <v>25</v>
      </c>
      <c r="B27" s="134"/>
      <c r="C27" s="28">
        <f t="shared" ref="C27:G27" si="9">+C8+C9</f>
        <v>213650000000</v>
      </c>
      <c r="D27" s="29">
        <f t="shared" si="9"/>
        <v>0</v>
      </c>
      <c r="E27" s="28">
        <f t="shared" si="9"/>
        <v>0</v>
      </c>
      <c r="F27" s="28">
        <f>+F8+F12+F13+F20+F22+F25</f>
        <v>213650000000</v>
      </c>
      <c r="G27" s="29">
        <f t="shared" si="9"/>
        <v>5416660683</v>
      </c>
      <c r="H27" s="29">
        <f>+H8+H9</f>
        <v>35910811054</v>
      </c>
      <c r="I27" s="30">
        <f>+H27/F27</f>
        <v>0.16808242945939622</v>
      </c>
      <c r="J27" s="28">
        <f>+F27-H27</f>
        <v>177739188946</v>
      </c>
      <c r="K27" s="28">
        <f>+K8+K9</f>
        <v>0</v>
      </c>
      <c r="L27" s="28">
        <f>+L8+L9</f>
        <v>35910811054</v>
      </c>
    </row>
    <row r="28" spans="1:14" x14ac:dyDescent="0.25">
      <c r="H28" s="31"/>
    </row>
    <row r="29" spans="1:14" x14ac:dyDescent="0.25">
      <c r="G29" s="32"/>
      <c r="H29" s="33"/>
      <c r="I29" s="54"/>
      <c r="L29" s="32"/>
    </row>
    <row r="30" spans="1:14" x14ac:dyDescent="0.25">
      <c r="G30" s="32"/>
      <c r="H30" s="33"/>
    </row>
    <row r="31" spans="1:14" x14ac:dyDescent="0.25">
      <c r="D31" s="32"/>
      <c r="E31" s="32"/>
      <c r="G31" s="32"/>
      <c r="H31" s="34"/>
      <c r="J31" s="32"/>
    </row>
    <row r="32" spans="1:14" x14ac:dyDescent="0.25">
      <c r="F32" s="34"/>
      <c r="G32" s="32"/>
      <c r="H32" s="32"/>
    </row>
    <row r="34" spans="1:12" x14ac:dyDescent="0.25">
      <c r="A34" s="55"/>
      <c r="B34" s="58" t="s">
        <v>49</v>
      </c>
      <c r="C34" s="55"/>
      <c r="D34" s="135" t="s">
        <v>39</v>
      </c>
      <c r="E34" s="135"/>
      <c r="F34" s="55"/>
      <c r="G34" s="135" t="s">
        <v>46</v>
      </c>
      <c r="H34" s="135"/>
      <c r="I34" s="135"/>
      <c r="J34" s="135" t="s">
        <v>45</v>
      </c>
      <c r="K34" s="135"/>
      <c r="L34" s="135"/>
    </row>
    <row r="35" spans="1:12" x14ac:dyDescent="0.25">
      <c r="B35" s="59" t="s">
        <v>50</v>
      </c>
      <c r="D35" s="136" t="s">
        <v>47</v>
      </c>
      <c r="E35" s="136"/>
      <c r="G35" s="57" t="s">
        <v>34</v>
      </c>
      <c r="H35" s="57"/>
      <c r="J35" s="150" t="s">
        <v>35</v>
      </c>
      <c r="K35" s="150"/>
      <c r="L35" s="150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2"/>
    </row>
    <row r="40" spans="1:12" x14ac:dyDescent="0.25">
      <c r="F40" s="33"/>
      <c r="G40" s="32"/>
    </row>
    <row r="41" spans="1:12" x14ac:dyDescent="0.25">
      <c r="G41" s="32"/>
    </row>
    <row r="42" spans="1:12" x14ac:dyDescent="0.25">
      <c r="F42" s="35"/>
    </row>
    <row r="43" spans="1:12" x14ac:dyDescent="0.25">
      <c r="F43" s="35"/>
    </row>
    <row r="44" spans="1:12" x14ac:dyDescent="0.25">
      <c r="F44" s="36"/>
    </row>
    <row r="46" spans="1:12" x14ac:dyDescent="0.25">
      <c r="F46" s="36"/>
    </row>
  </sheetData>
  <mergeCells count="14">
    <mergeCell ref="A27:B27"/>
    <mergeCell ref="D34:E34"/>
    <mergeCell ref="G34:I34"/>
    <mergeCell ref="J34:L34"/>
    <mergeCell ref="D35:E35"/>
    <mergeCell ref="J35:L35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0.9055118110236221" right="0.70866141732283472" top="0.74803149606299213" bottom="0.74803149606299213" header="0.31496062992125984" footer="0.31496062992125984"/>
  <pageSetup paperSize="256" scale="65" orientation="landscape" horizontalDpi="4294967295" verticalDpi="4294967295" r:id="rId1"/>
  <ignoredErrors>
    <ignoredError sqref="F23 F25 F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="90" zoomScaleNormal="90" workbookViewId="0">
      <selection activeCell="G29" sqref="G29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2.85546875" customWidth="1"/>
    <col min="5" max="5" width="15.8554687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  <col min="13" max="13" width="17.5703125" bestFit="1" customWidth="1"/>
    <col min="14" max="14" width="15.42578125" bestFit="1" customWidth="1"/>
  </cols>
  <sheetData>
    <row r="1" spans="1:14" ht="15.75" x14ac:dyDescent="0.25">
      <c r="A1" s="137" t="s">
        <v>38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4" ht="15.75" x14ac:dyDescent="0.25">
      <c r="A2" s="140" t="s">
        <v>51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4" ht="15.75" x14ac:dyDescent="0.25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70"/>
    </row>
    <row r="4" spans="1:14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4" x14ac:dyDescent="0.25">
      <c r="A6" s="143" t="s">
        <v>0</v>
      </c>
      <c r="B6" s="144"/>
      <c r="C6" s="145" t="s">
        <v>1</v>
      </c>
      <c r="D6" s="133" t="s">
        <v>2</v>
      </c>
      <c r="E6" s="134"/>
      <c r="F6" s="145" t="s">
        <v>3</v>
      </c>
      <c r="G6" s="133" t="s">
        <v>4</v>
      </c>
      <c r="H6" s="134"/>
      <c r="I6" s="147"/>
      <c r="J6" s="148"/>
      <c r="K6" s="148"/>
      <c r="L6" s="149"/>
    </row>
    <row r="7" spans="1:14" ht="30" x14ac:dyDescent="0.25">
      <c r="A7" s="4" t="s">
        <v>5</v>
      </c>
      <c r="B7" s="4" t="s">
        <v>6</v>
      </c>
      <c r="C7" s="146"/>
      <c r="D7" s="4" t="s">
        <v>7</v>
      </c>
      <c r="E7" s="4" t="s">
        <v>8</v>
      </c>
      <c r="F7" s="146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4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f>+D8</f>
        <v>0</v>
      </c>
      <c r="F8" s="9">
        <f>+C8+E8</f>
        <v>17638000000</v>
      </c>
      <c r="G8" s="7">
        <v>0</v>
      </c>
      <c r="H8" s="7">
        <f>+G8+'ejecucion ingresos FEB 18'!H8</f>
        <v>21077503811</v>
      </c>
      <c r="I8" s="49">
        <f t="shared" ref="I8:I22" si="0">+H8/F8</f>
        <v>1.1950053186869261</v>
      </c>
      <c r="J8" s="10">
        <f t="shared" ref="J8:J15" si="1">+F8-H8</f>
        <v>-3439503811</v>
      </c>
      <c r="K8" s="8">
        <v>0</v>
      </c>
      <c r="L8" s="9">
        <f>+H8</f>
        <v>21077503811</v>
      </c>
    </row>
    <row r="9" spans="1:14" x14ac:dyDescent="0.25">
      <c r="A9" s="46">
        <v>2</v>
      </c>
      <c r="B9" s="11" t="s">
        <v>14</v>
      </c>
      <c r="C9" s="12">
        <f>+C10+C21+C23</f>
        <v>196012000000</v>
      </c>
      <c r="D9" s="12">
        <v>0</v>
      </c>
      <c r="E9" s="12">
        <f t="shared" ref="E9:E26" si="2">+D9</f>
        <v>0</v>
      </c>
      <c r="F9" s="12">
        <f t="shared" ref="F9:F26" si="3">+C9+E9</f>
        <v>196012000000</v>
      </c>
      <c r="G9" s="12">
        <f>+G10+G21+G23</f>
        <v>3291116557</v>
      </c>
      <c r="H9" s="12">
        <f>+G9+'ejecucion ingresos FEB 18'!H9</f>
        <v>18124423800</v>
      </c>
      <c r="I9" s="15">
        <f>+H9/F9</f>
        <v>9.246588882313328E-2</v>
      </c>
      <c r="J9" s="16">
        <f t="shared" si="1"/>
        <v>177887576200</v>
      </c>
      <c r="K9" s="44">
        <v>0</v>
      </c>
      <c r="L9" s="14">
        <f t="shared" ref="L9:L26" si="4">+H9</f>
        <v>18124423800</v>
      </c>
    </row>
    <row r="10" spans="1:14" x14ac:dyDescent="0.25">
      <c r="A10" s="46">
        <v>21</v>
      </c>
      <c r="B10" s="11" t="s">
        <v>15</v>
      </c>
      <c r="C10" s="12">
        <f>+C11+C16</f>
        <v>49862000000</v>
      </c>
      <c r="D10" s="12">
        <v>0</v>
      </c>
      <c r="E10" s="12">
        <f t="shared" si="2"/>
        <v>0</v>
      </c>
      <c r="F10" s="12">
        <f t="shared" si="3"/>
        <v>49862000000</v>
      </c>
      <c r="G10" s="12">
        <f>+G11+G16</f>
        <v>190727320</v>
      </c>
      <c r="H10" s="12">
        <f>+G10+'ejecucion ingresos FEB 18'!H10</f>
        <v>11796336241</v>
      </c>
      <c r="I10" s="15">
        <f t="shared" si="0"/>
        <v>0.23657968474990976</v>
      </c>
      <c r="J10" s="16">
        <f t="shared" si="1"/>
        <v>38065663759</v>
      </c>
      <c r="K10" s="44">
        <v>0</v>
      </c>
      <c r="L10" s="14">
        <f t="shared" si="4"/>
        <v>11796336241</v>
      </c>
    </row>
    <row r="11" spans="1:14" x14ac:dyDescent="0.25">
      <c r="A11" s="46">
        <v>211</v>
      </c>
      <c r="B11" s="11" t="s">
        <v>16</v>
      </c>
      <c r="C11" s="12">
        <f>+C12+C13+C14+C15</f>
        <v>47574000000</v>
      </c>
      <c r="D11" s="12">
        <v>0</v>
      </c>
      <c r="E11" s="12">
        <f t="shared" si="2"/>
        <v>0</v>
      </c>
      <c r="F11" s="12">
        <f t="shared" si="3"/>
        <v>47574000000</v>
      </c>
      <c r="G11" s="12">
        <f>+G12+G13+G14+G15</f>
        <v>0</v>
      </c>
      <c r="H11" s="12">
        <f>+G11+'ejecucion ingresos FEB 18'!H11</f>
        <v>1728516702</v>
      </c>
      <c r="I11" s="22">
        <f t="shared" si="0"/>
        <v>3.6333221969983606E-2</v>
      </c>
      <c r="J11" s="16">
        <f t="shared" si="1"/>
        <v>45845483298</v>
      </c>
      <c r="K11" s="44">
        <v>0</v>
      </c>
      <c r="L11" s="14">
        <f t="shared" si="4"/>
        <v>1728516702</v>
      </c>
      <c r="M11" s="64"/>
      <c r="N11" s="65"/>
    </row>
    <row r="12" spans="1:14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f t="shared" si="2"/>
        <v>0</v>
      </c>
      <c r="F12" s="19">
        <f t="shared" si="3"/>
        <v>47050000000</v>
      </c>
      <c r="G12" s="39">
        <v>0</v>
      </c>
      <c r="H12" s="39">
        <f>+G12+'ejecucion ingresos FEB 18'!H12</f>
        <v>1728516702</v>
      </c>
      <c r="I12" s="22">
        <f t="shared" si="0"/>
        <v>3.6737868267800212E-2</v>
      </c>
      <c r="J12" s="42">
        <f t="shared" si="1"/>
        <v>45321483298</v>
      </c>
      <c r="K12" s="40">
        <v>0</v>
      </c>
      <c r="L12" s="41">
        <f t="shared" si="4"/>
        <v>1728516702</v>
      </c>
    </row>
    <row r="13" spans="1:14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 t="shared" si="2"/>
        <v>0</v>
      </c>
      <c r="F13" s="19">
        <f t="shared" si="3"/>
        <v>524000000</v>
      </c>
      <c r="G13" s="19">
        <v>0</v>
      </c>
      <c r="H13" s="19">
        <f>+G13+'ejecucion ingresos FEB 18'!H13</f>
        <v>0</v>
      </c>
      <c r="I13" s="22">
        <f t="shared" si="0"/>
        <v>0</v>
      </c>
      <c r="J13" s="21">
        <f t="shared" si="1"/>
        <v>524000000</v>
      </c>
      <c r="K13" s="13">
        <v>0</v>
      </c>
      <c r="L13" s="17">
        <f t="shared" si="4"/>
        <v>0</v>
      </c>
    </row>
    <row r="14" spans="1:14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20">
        <v>0</v>
      </c>
      <c r="H14" s="20">
        <f>+G14+'ejecucion ingresos FEB 18'!H14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4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20">
        <v>0</v>
      </c>
      <c r="H15" s="20">
        <f>+G15+'ejecucion ingresos FEB 18'!H15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4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5">SUM(D17:D19)</f>
        <v>0</v>
      </c>
      <c r="E16" s="12">
        <f t="shared" si="5"/>
        <v>0</v>
      </c>
      <c r="F16" s="12">
        <f t="shared" si="3"/>
        <v>2288000000</v>
      </c>
      <c r="G16" s="12">
        <f>+G17+G19+G18</f>
        <v>190727320</v>
      </c>
      <c r="H16" s="12">
        <f>+G16+'ejecucion ingresos FEB 18'!H16</f>
        <v>10067819539</v>
      </c>
      <c r="I16" s="15">
        <f t="shared" si="0"/>
        <v>4.4002707775349652</v>
      </c>
      <c r="J16" s="12">
        <f>+F16-H16</f>
        <v>-7779819539</v>
      </c>
      <c r="K16" s="12">
        <f t="shared" si="5"/>
        <v>0</v>
      </c>
      <c r="L16" s="14">
        <f t="shared" si="4"/>
        <v>10067819539</v>
      </c>
    </row>
    <row r="17" spans="1:14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9">
        <v>0</v>
      </c>
      <c r="H17" s="19">
        <f>+G17+'ejecucion ingresos FEB 18'!H17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4"/>
        <v>0</v>
      </c>
    </row>
    <row r="18" spans="1:14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9">
        <v>0</v>
      </c>
      <c r="H18" s="19">
        <f>+G18+'ejecucion ingresos FEB 18'!H18</f>
        <v>0</v>
      </c>
      <c r="I18" s="15">
        <v>0</v>
      </c>
      <c r="J18" s="19">
        <f t="shared" si="6"/>
        <v>0</v>
      </c>
      <c r="K18" s="13">
        <v>0</v>
      </c>
      <c r="L18" s="17">
        <f t="shared" si="4"/>
        <v>0</v>
      </c>
    </row>
    <row r="19" spans="1:14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7">+D20</f>
        <v>0</v>
      </c>
      <c r="E19" s="12">
        <f t="shared" si="7"/>
        <v>0</v>
      </c>
      <c r="F19" s="12">
        <f t="shared" si="3"/>
        <v>2288000000</v>
      </c>
      <c r="G19" s="12">
        <f>+G20</f>
        <v>190727320</v>
      </c>
      <c r="H19" s="12">
        <f>+G19+'ejecucion ingresos FEB 18'!H19</f>
        <v>10067819539</v>
      </c>
      <c r="I19" s="15">
        <f t="shared" si="0"/>
        <v>4.4002707775349652</v>
      </c>
      <c r="J19" s="12">
        <f t="shared" si="6"/>
        <v>-7779819539</v>
      </c>
      <c r="K19" s="12">
        <f t="shared" si="7"/>
        <v>0</v>
      </c>
      <c r="L19" s="14">
        <f t="shared" si="4"/>
        <v>10067819539</v>
      </c>
    </row>
    <row r="20" spans="1:14" x14ac:dyDescent="0.25">
      <c r="A20" s="47" t="s">
        <v>33</v>
      </c>
      <c r="B20" s="38" t="s">
        <v>37</v>
      </c>
      <c r="C20" s="19">
        <v>2288000000</v>
      </c>
      <c r="D20" s="19">
        <v>0</v>
      </c>
      <c r="E20" s="19">
        <f t="shared" si="2"/>
        <v>0</v>
      </c>
      <c r="F20" s="19">
        <f t="shared" si="3"/>
        <v>2288000000</v>
      </c>
      <c r="G20" s="19">
        <v>190727320</v>
      </c>
      <c r="H20" s="19">
        <f>+G20+'ejecucion ingresos FEB 18'!H20</f>
        <v>10067819539</v>
      </c>
      <c r="I20" s="22">
        <f t="shared" si="0"/>
        <v>4.4002707775349652</v>
      </c>
      <c r="J20" s="19">
        <f t="shared" si="6"/>
        <v>-7779819539</v>
      </c>
      <c r="K20" s="13">
        <v>0</v>
      </c>
      <c r="L20" s="17">
        <f t="shared" si="4"/>
        <v>10067819539</v>
      </c>
      <c r="M20" s="63"/>
      <c r="N20" s="32"/>
    </row>
    <row r="21" spans="1:14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 t="shared" si="2"/>
        <v>0</v>
      </c>
      <c r="F21" s="12">
        <f t="shared" si="3"/>
        <v>15650000000</v>
      </c>
      <c r="G21" s="12">
        <f>+G22</f>
        <v>3000000000</v>
      </c>
      <c r="H21" s="12">
        <f>+G21+'ejecucion ingresos FEB 18'!H21</f>
        <v>6000000000</v>
      </c>
      <c r="I21" s="15">
        <f t="shared" si="0"/>
        <v>0.38338658146964855</v>
      </c>
      <c r="J21" s="12">
        <f t="shared" si="6"/>
        <v>9650000000</v>
      </c>
      <c r="K21" s="44">
        <v>0</v>
      </c>
      <c r="L21" s="14">
        <f t="shared" si="4"/>
        <v>6000000000</v>
      </c>
    </row>
    <row r="22" spans="1:14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 t="shared" si="2"/>
        <v>0</v>
      </c>
      <c r="F22" s="19">
        <f t="shared" si="3"/>
        <v>15650000000</v>
      </c>
      <c r="G22" s="19">
        <v>3000000000</v>
      </c>
      <c r="H22" s="19">
        <f>+G22+'ejecucion ingresos FEB 18'!H22</f>
        <v>6000000000</v>
      </c>
      <c r="I22" s="22">
        <f t="shared" si="0"/>
        <v>0.38338658146964855</v>
      </c>
      <c r="J22" s="19">
        <f t="shared" si="6"/>
        <v>9650000000</v>
      </c>
      <c r="K22" s="13">
        <v>0</v>
      </c>
      <c r="L22" s="17">
        <f t="shared" si="4"/>
        <v>6000000000</v>
      </c>
    </row>
    <row r="23" spans="1:14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8">+D24+D26</f>
        <v>0</v>
      </c>
      <c r="E23" s="12">
        <f t="shared" si="8"/>
        <v>0</v>
      </c>
      <c r="F23" s="12">
        <f t="shared" si="3"/>
        <v>130500000000</v>
      </c>
      <c r="G23" s="12">
        <f>+G24+G26</f>
        <v>100389237</v>
      </c>
      <c r="H23" s="12">
        <f>+G23+'ejecucion ingresos FEB 18'!H23</f>
        <v>328087559</v>
      </c>
      <c r="I23" s="15">
        <v>0</v>
      </c>
      <c r="J23" s="12">
        <f t="shared" si="6"/>
        <v>130171912441</v>
      </c>
      <c r="K23" s="12">
        <f t="shared" si="8"/>
        <v>0</v>
      </c>
      <c r="L23" s="14">
        <f t="shared" si="4"/>
        <v>328087559</v>
      </c>
    </row>
    <row r="24" spans="1:14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v>0</v>
      </c>
      <c r="F24" s="39">
        <f t="shared" si="3"/>
        <v>0</v>
      </c>
      <c r="G24" s="39">
        <v>49004778</v>
      </c>
      <c r="H24" s="39">
        <f>+G24+'ejecucion ingresos FEB 18'!H24</f>
        <v>113044571</v>
      </c>
      <c r="I24" s="22">
        <v>0</v>
      </c>
      <c r="J24" s="39">
        <f t="shared" si="6"/>
        <v>-113044571</v>
      </c>
      <c r="K24" s="40">
        <v>0</v>
      </c>
      <c r="L24" s="41">
        <f t="shared" si="4"/>
        <v>113044571</v>
      </c>
    </row>
    <row r="25" spans="1:14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v>0</v>
      </c>
      <c r="F25" s="39">
        <f>+C25</f>
        <v>130500000000</v>
      </c>
      <c r="G25" s="39">
        <v>0</v>
      </c>
      <c r="H25" s="39">
        <f>+G25+'ejecucion ingresos FEB 18'!H25</f>
        <v>0</v>
      </c>
      <c r="I25" s="22">
        <v>0</v>
      </c>
      <c r="J25" s="39">
        <f t="shared" si="6"/>
        <v>130500000000</v>
      </c>
      <c r="K25" s="40">
        <v>0</v>
      </c>
      <c r="L25" s="41">
        <f t="shared" si="4"/>
        <v>0</v>
      </c>
    </row>
    <row r="26" spans="1:14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 t="shared" si="2"/>
        <v>0</v>
      </c>
      <c r="F26" s="25">
        <f t="shared" si="3"/>
        <v>0</v>
      </c>
      <c r="G26" s="25">
        <v>51384459</v>
      </c>
      <c r="H26" s="25">
        <f>+G26+'ejecucion ingresos FEB 18'!H26</f>
        <v>215042988</v>
      </c>
      <c r="I26" s="22">
        <v>0</v>
      </c>
      <c r="J26" s="25">
        <f t="shared" si="6"/>
        <v>-215042988</v>
      </c>
      <c r="K26" s="26">
        <v>0</v>
      </c>
      <c r="L26" s="27">
        <f t="shared" si="4"/>
        <v>215042988</v>
      </c>
    </row>
    <row r="27" spans="1:14" x14ac:dyDescent="0.25">
      <c r="A27" s="133" t="s">
        <v>25</v>
      </c>
      <c r="B27" s="134"/>
      <c r="C27" s="28">
        <f t="shared" ref="C27:G27" si="9">+C8+C9</f>
        <v>213650000000</v>
      </c>
      <c r="D27" s="29">
        <f t="shared" si="9"/>
        <v>0</v>
      </c>
      <c r="E27" s="28">
        <f t="shared" si="9"/>
        <v>0</v>
      </c>
      <c r="F27" s="28">
        <f>+F8+F12+F13+F20+F22+F25</f>
        <v>213650000000</v>
      </c>
      <c r="G27" s="29">
        <f t="shared" si="9"/>
        <v>3291116557</v>
      </c>
      <c r="H27" s="29">
        <f>+H8+H9</f>
        <v>39201927611</v>
      </c>
      <c r="I27" s="30">
        <f>+H27/F27</f>
        <v>0.18348667264685234</v>
      </c>
      <c r="J27" s="28">
        <f>+F27-H27</f>
        <v>174448072389</v>
      </c>
      <c r="K27" s="28">
        <f>+K8+K9</f>
        <v>0</v>
      </c>
      <c r="L27" s="28">
        <f>+L8+L9</f>
        <v>39201927611</v>
      </c>
    </row>
    <row r="28" spans="1:14" x14ac:dyDescent="0.25">
      <c r="H28" s="31"/>
    </row>
    <row r="29" spans="1:14" x14ac:dyDescent="0.25">
      <c r="G29" s="32"/>
      <c r="H29" s="33"/>
      <c r="I29" s="54"/>
      <c r="L29" s="32"/>
    </row>
    <row r="30" spans="1:14" x14ac:dyDescent="0.25">
      <c r="G30" s="32"/>
      <c r="H30" s="33"/>
    </row>
    <row r="31" spans="1:14" x14ac:dyDescent="0.25">
      <c r="D31" s="32"/>
      <c r="E31" s="32"/>
      <c r="G31" s="32"/>
      <c r="H31" s="34"/>
      <c r="J31" s="32"/>
    </row>
    <row r="32" spans="1:14" x14ac:dyDescent="0.25">
      <c r="F32" s="34"/>
      <c r="G32" s="32"/>
      <c r="H32" s="32"/>
    </row>
    <row r="34" spans="1:12" x14ac:dyDescent="0.25">
      <c r="A34" s="55"/>
      <c r="B34" s="66" t="s">
        <v>49</v>
      </c>
      <c r="C34" s="55"/>
      <c r="D34" s="135" t="s">
        <v>39</v>
      </c>
      <c r="E34" s="135"/>
      <c r="F34" s="55"/>
      <c r="G34" s="135" t="s">
        <v>46</v>
      </c>
      <c r="H34" s="135"/>
      <c r="I34" s="135"/>
      <c r="J34" s="135" t="s">
        <v>45</v>
      </c>
      <c r="K34" s="135"/>
      <c r="L34" s="135"/>
    </row>
    <row r="35" spans="1:12" x14ac:dyDescent="0.25">
      <c r="B35" s="67" t="s">
        <v>50</v>
      </c>
      <c r="D35" s="136" t="s">
        <v>47</v>
      </c>
      <c r="E35" s="136"/>
      <c r="G35" s="57" t="s">
        <v>34</v>
      </c>
      <c r="H35" s="57"/>
      <c r="J35" s="150" t="s">
        <v>35</v>
      </c>
      <c r="K35" s="150"/>
      <c r="L35" s="150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2"/>
    </row>
    <row r="40" spans="1:12" x14ac:dyDescent="0.25">
      <c r="F40" s="33"/>
      <c r="G40" s="32"/>
    </row>
    <row r="41" spans="1:12" x14ac:dyDescent="0.25">
      <c r="G41" s="32"/>
    </row>
    <row r="42" spans="1:12" x14ac:dyDescent="0.25">
      <c r="F42" s="35"/>
    </row>
    <row r="43" spans="1:12" x14ac:dyDescent="0.25">
      <c r="F43" s="35"/>
    </row>
    <row r="44" spans="1:12" x14ac:dyDescent="0.25">
      <c r="F44" s="36"/>
    </row>
    <row r="46" spans="1:12" x14ac:dyDescent="0.25">
      <c r="F46" s="36"/>
    </row>
  </sheetData>
  <mergeCells count="14">
    <mergeCell ref="A1:L1"/>
    <mergeCell ref="A2:L2"/>
    <mergeCell ref="A6:B6"/>
    <mergeCell ref="C6:C7"/>
    <mergeCell ref="D6:E6"/>
    <mergeCell ref="F6:F7"/>
    <mergeCell ref="G6:H6"/>
    <mergeCell ref="I6:L6"/>
    <mergeCell ref="A27:B27"/>
    <mergeCell ref="D34:E34"/>
    <mergeCell ref="G34:I34"/>
    <mergeCell ref="J34:L34"/>
    <mergeCell ref="D35:E35"/>
    <mergeCell ref="J35:L35"/>
  </mergeCells>
  <printOptions horizontalCentered="1"/>
  <pageMargins left="0.9055118110236221" right="0.70866141732283472" top="0.74803149606299213" bottom="0.74803149606299213" header="0.31496062992125984" footer="0.31496062992125984"/>
  <pageSetup paperSize="256" scale="65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="90" zoomScaleNormal="90" workbookViewId="0">
      <selection activeCell="A34" sqref="A34:L36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2.85546875" customWidth="1"/>
    <col min="5" max="5" width="15.8554687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  <col min="13" max="13" width="17.5703125" bestFit="1" customWidth="1"/>
    <col min="14" max="14" width="16" bestFit="1" customWidth="1"/>
  </cols>
  <sheetData>
    <row r="1" spans="1:14" ht="15.75" x14ac:dyDescent="0.25">
      <c r="A1" s="137" t="s">
        <v>38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4" ht="15.75" x14ac:dyDescent="0.25">
      <c r="A2" s="140" t="s">
        <v>52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4" ht="15.75" x14ac:dyDescent="0.25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</row>
    <row r="4" spans="1:14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4" x14ac:dyDescent="0.25">
      <c r="A6" s="143" t="s">
        <v>0</v>
      </c>
      <c r="B6" s="144"/>
      <c r="C6" s="145" t="s">
        <v>1</v>
      </c>
      <c r="D6" s="133" t="s">
        <v>2</v>
      </c>
      <c r="E6" s="134"/>
      <c r="F6" s="145" t="s">
        <v>3</v>
      </c>
      <c r="G6" s="133" t="s">
        <v>4</v>
      </c>
      <c r="H6" s="134"/>
      <c r="I6" s="147"/>
      <c r="J6" s="148"/>
      <c r="K6" s="148"/>
      <c r="L6" s="149"/>
    </row>
    <row r="7" spans="1:14" ht="30" x14ac:dyDescent="0.25">
      <c r="A7" s="4" t="s">
        <v>5</v>
      </c>
      <c r="B7" s="4" t="s">
        <v>6</v>
      </c>
      <c r="C7" s="146"/>
      <c r="D7" s="4" t="s">
        <v>7</v>
      </c>
      <c r="E7" s="4" t="s">
        <v>8</v>
      </c>
      <c r="F7" s="146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4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f>+D8</f>
        <v>0</v>
      </c>
      <c r="F8" s="9">
        <f>+C8+E8</f>
        <v>17638000000</v>
      </c>
      <c r="G8" s="7">
        <v>0</v>
      </c>
      <c r="H8" s="7">
        <f>+G8+'ejecucion ingresos MARZO 18'!H8</f>
        <v>21077503811</v>
      </c>
      <c r="I8" s="49">
        <f t="shared" ref="I8:I22" si="0">+H8/F8</f>
        <v>1.1950053186869261</v>
      </c>
      <c r="J8" s="10">
        <f t="shared" ref="J8:J15" si="1">+F8-H8</f>
        <v>-3439503811</v>
      </c>
      <c r="K8" s="8">
        <v>0</v>
      </c>
      <c r="L8" s="9">
        <f>+H8</f>
        <v>21077503811</v>
      </c>
      <c r="N8" s="63">
        <v>15209452292</v>
      </c>
    </row>
    <row r="9" spans="1:14" x14ac:dyDescent="0.25">
      <c r="A9" s="46">
        <v>2</v>
      </c>
      <c r="B9" s="11" t="s">
        <v>14</v>
      </c>
      <c r="C9" s="12">
        <f>+C10+C21+C23</f>
        <v>196012000000</v>
      </c>
      <c r="D9" s="12">
        <v>0</v>
      </c>
      <c r="E9" s="12">
        <f t="shared" ref="E9:E26" si="2">+D9</f>
        <v>0</v>
      </c>
      <c r="F9" s="12">
        <f t="shared" ref="F9:F26" si="3">+C9+E9</f>
        <v>196012000000</v>
      </c>
      <c r="G9" s="12">
        <f>+G10+G21+G23</f>
        <v>331324953</v>
      </c>
      <c r="H9" s="12">
        <f>+G9+'ejecucion ingresos MARZO 18'!H9</f>
        <v>18455748753</v>
      </c>
      <c r="I9" s="15">
        <f>+H9/F9</f>
        <v>9.415621876721833E-2</v>
      </c>
      <c r="J9" s="16">
        <f t="shared" si="1"/>
        <v>177556251247</v>
      </c>
      <c r="K9" s="44">
        <v>0</v>
      </c>
      <c r="L9" s="14">
        <f t="shared" ref="L9:L26" si="4">+H9</f>
        <v>18455748753</v>
      </c>
    </row>
    <row r="10" spans="1:14" x14ac:dyDescent="0.25">
      <c r="A10" s="46">
        <v>21</v>
      </c>
      <c r="B10" s="11" t="s">
        <v>15</v>
      </c>
      <c r="C10" s="12">
        <f>+C11+C16</f>
        <v>49862000000</v>
      </c>
      <c r="D10" s="12">
        <v>0</v>
      </c>
      <c r="E10" s="12">
        <f t="shared" si="2"/>
        <v>0</v>
      </c>
      <c r="F10" s="12">
        <f t="shared" si="3"/>
        <v>49862000000</v>
      </c>
      <c r="G10" s="12">
        <f>+G11+G16</f>
        <v>190727320</v>
      </c>
      <c r="H10" s="12">
        <f>+G10+'ejecucion ingresos MARZO 18'!H10</f>
        <v>11987063561</v>
      </c>
      <c r="I10" s="15">
        <f t="shared" si="0"/>
        <v>0.24040478843608359</v>
      </c>
      <c r="J10" s="16">
        <f t="shared" si="1"/>
        <v>37874936439</v>
      </c>
      <c r="K10" s="44">
        <v>0</v>
      </c>
      <c r="L10" s="14">
        <f t="shared" si="4"/>
        <v>11987063561</v>
      </c>
    </row>
    <row r="11" spans="1:14" x14ac:dyDescent="0.25">
      <c r="A11" s="46">
        <v>211</v>
      </c>
      <c r="B11" s="11" t="s">
        <v>16</v>
      </c>
      <c r="C11" s="12">
        <f>+C12+C13+C14+C15</f>
        <v>47574000000</v>
      </c>
      <c r="D11" s="12">
        <v>0</v>
      </c>
      <c r="E11" s="12">
        <f t="shared" si="2"/>
        <v>0</v>
      </c>
      <c r="F11" s="12">
        <f t="shared" si="3"/>
        <v>47574000000</v>
      </c>
      <c r="G11" s="12">
        <f>+G12+G13+G14+G15</f>
        <v>0</v>
      </c>
      <c r="H11" s="12">
        <f>+G11+'ejecucion ingresos MARZO 18'!H11</f>
        <v>1728516702</v>
      </c>
      <c r="I11" s="22">
        <f t="shared" si="0"/>
        <v>3.6333221969983606E-2</v>
      </c>
      <c r="J11" s="16">
        <f t="shared" si="1"/>
        <v>45845483298</v>
      </c>
      <c r="K11" s="44">
        <v>0</v>
      </c>
      <c r="L11" s="14">
        <f t="shared" si="4"/>
        <v>1728516702</v>
      </c>
      <c r="M11" s="64"/>
      <c r="N11" s="65"/>
    </row>
    <row r="12" spans="1:14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f t="shared" si="2"/>
        <v>0</v>
      </c>
      <c r="F12" s="19">
        <f t="shared" si="3"/>
        <v>47050000000</v>
      </c>
      <c r="G12" s="39">
        <v>0</v>
      </c>
      <c r="H12" s="39">
        <f>+G12+'ejecucion ingresos MARZO 18'!H12</f>
        <v>1728516702</v>
      </c>
      <c r="I12" s="22">
        <f t="shared" si="0"/>
        <v>3.6737868267800212E-2</v>
      </c>
      <c r="J12" s="42">
        <f t="shared" si="1"/>
        <v>45321483298</v>
      </c>
      <c r="K12" s="40">
        <v>0</v>
      </c>
      <c r="L12" s="41">
        <f t="shared" si="4"/>
        <v>1728516702</v>
      </c>
    </row>
    <row r="13" spans="1:14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 t="shared" si="2"/>
        <v>0</v>
      </c>
      <c r="F13" s="19">
        <f t="shared" si="3"/>
        <v>524000000</v>
      </c>
      <c r="G13" s="19">
        <v>0</v>
      </c>
      <c r="H13" s="19">
        <f>+G13+'ejecucion ingresos MARZO 18'!H13</f>
        <v>0</v>
      </c>
      <c r="I13" s="22">
        <f t="shared" si="0"/>
        <v>0</v>
      </c>
      <c r="J13" s="21">
        <f t="shared" si="1"/>
        <v>524000000</v>
      </c>
      <c r="K13" s="13">
        <v>0</v>
      </c>
      <c r="L13" s="17">
        <f t="shared" si="4"/>
        <v>0</v>
      </c>
    </row>
    <row r="14" spans="1:14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20">
        <v>0</v>
      </c>
      <c r="H14" s="20">
        <f>+G14+'ejecucion ingresos MARZO 18'!H14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4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20">
        <v>0</v>
      </c>
      <c r="H15" s="20">
        <f>+G15+'ejecucion ingresos MARZO 18'!H15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4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5">SUM(D17:D19)</f>
        <v>0</v>
      </c>
      <c r="E16" s="12">
        <f t="shared" si="5"/>
        <v>0</v>
      </c>
      <c r="F16" s="12">
        <f t="shared" si="3"/>
        <v>2288000000</v>
      </c>
      <c r="G16" s="12">
        <f>+G17+G19+G18</f>
        <v>190727320</v>
      </c>
      <c r="H16" s="12">
        <f>+G16+'ejecucion ingresos MARZO 18'!H16</f>
        <v>10258546859</v>
      </c>
      <c r="I16" s="15">
        <f t="shared" si="0"/>
        <v>4.483630620192308</v>
      </c>
      <c r="J16" s="12">
        <f>+F16-H16</f>
        <v>-7970546859</v>
      </c>
      <c r="K16" s="12">
        <f t="shared" si="5"/>
        <v>0</v>
      </c>
      <c r="L16" s="14">
        <f t="shared" si="4"/>
        <v>10258546859</v>
      </c>
    </row>
    <row r="17" spans="1:14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9">
        <v>0</v>
      </c>
      <c r="H17" s="19">
        <f>+G17+'ejecucion ingresos MARZO 18'!H17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4"/>
        <v>0</v>
      </c>
    </row>
    <row r="18" spans="1:14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9">
        <v>0</v>
      </c>
      <c r="H18" s="19">
        <f>+G18+'ejecucion ingresos MARZO 18'!H18</f>
        <v>0</v>
      </c>
      <c r="I18" s="15">
        <v>0</v>
      </c>
      <c r="J18" s="19">
        <f t="shared" si="6"/>
        <v>0</v>
      </c>
      <c r="K18" s="13">
        <v>0</v>
      </c>
      <c r="L18" s="17">
        <f t="shared" si="4"/>
        <v>0</v>
      </c>
    </row>
    <row r="19" spans="1:14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7">+D20</f>
        <v>0</v>
      </c>
      <c r="E19" s="12">
        <f t="shared" si="7"/>
        <v>0</v>
      </c>
      <c r="F19" s="12">
        <f t="shared" si="3"/>
        <v>2288000000</v>
      </c>
      <c r="G19" s="12">
        <f>+G20</f>
        <v>190727320</v>
      </c>
      <c r="H19" s="12">
        <f>+G19+'ejecucion ingresos MARZO 18'!H19</f>
        <v>10258546859</v>
      </c>
      <c r="I19" s="15">
        <f t="shared" si="0"/>
        <v>4.483630620192308</v>
      </c>
      <c r="J19" s="12">
        <f t="shared" si="6"/>
        <v>-7970546859</v>
      </c>
      <c r="K19" s="12">
        <f t="shared" si="7"/>
        <v>0</v>
      </c>
      <c r="L19" s="14">
        <f t="shared" si="4"/>
        <v>10258546859</v>
      </c>
    </row>
    <row r="20" spans="1:14" x14ac:dyDescent="0.25">
      <c r="A20" s="47" t="s">
        <v>33</v>
      </c>
      <c r="B20" s="38" t="s">
        <v>37</v>
      </c>
      <c r="C20" s="19">
        <v>2288000000</v>
      </c>
      <c r="D20" s="19">
        <v>0</v>
      </c>
      <c r="E20" s="19">
        <f t="shared" si="2"/>
        <v>0</v>
      </c>
      <c r="F20" s="19">
        <f t="shared" si="3"/>
        <v>2288000000</v>
      </c>
      <c r="G20" s="19">
        <v>190727320</v>
      </c>
      <c r="H20" s="19">
        <f>+G20+'ejecucion ingresos MARZO 18'!H20</f>
        <v>10258546859</v>
      </c>
      <c r="I20" s="22">
        <f t="shared" si="0"/>
        <v>4.483630620192308</v>
      </c>
      <c r="J20" s="19">
        <f t="shared" si="6"/>
        <v>-7970546859</v>
      </c>
      <c r="K20" s="13">
        <v>0</v>
      </c>
      <c r="L20" s="17">
        <f t="shared" si="4"/>
        <v>10258546859</v>
      </c>
      <c r="M20" s="63"/>
      <c r="N20" s="32"/>
    </row>
    <row r="21" spans="1:14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 t="shared" si="2"/>
        <v>0</v>
      </c>
      <c r="F21" s="12">
        <f t="shared" si="3"/>
        <v>15650000000</v>
      </c>
      <c r="G21" s="12">
        <f>+G22</f>
        <v>0</v>
      </c>
      <c r="H21" s="12">
        <f>+G21+'ejecucion ingresos MARZO 18'!H21</f>
        <v>6000000000</v>
      </c>
      <c r="I21" s="15">
        <f t="shared" si="0"/>
        <v>0.38338658146964855</v>
      </c>
      <c r="J21" s="12">
        <f t="shared" si="6"/>
        <v>9650000000</v>
      </c>
      <c r="K21" s="44">
        <v>0</v>
      </c>
      <c r="L21" s="14">
        <f t="shared" si="4"/>
        <v>6000000000</v>
      </c>
    </row>
    <row r="22" spans="1:14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 t="shared" si="2"/>
        <v>0</v>
      </c>
      <c r="F22" s="19">
        <f t="shared" si="3"/>
        <v>15650000000</v>
      </c>
      <c r="G22" s="19">
        <v>0</v>
      </c>
      <c r="H22" s="19">
        <f>+G22+'ejecucion ingresos MARZO 18'!H22</f>
        <v>6000000000</v>
      </c>
      <c r="I22" s="22">
        <f t="shared" si="0"/>
        <v>0.38338658146964855</v>
      </c>
      <c r="J22" s="19">
        <f t="shared" si="6"/>
        <v>9650000000</v>
      </c>
      <c r="K22" s="13">
        <v>0</v>
      </c>
      <c r="L22" s="17">
        <f t="shared" si="4"/>
        <v>6000000000</v>
      </c>
    </row>
    <row r="23" spans="1:14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8">+D24+D26</f>
        <v>0</v>
      </c>
      <c r="E23" s="12">
        <f t="shared" si="8"/>
        <v>0</v>
      </c>
      <c r="F23" s="12">
        <f t="shared" si="3"/>
        <v>130500000000</v>
      </c>
      <c r="G23" s="12">
        <f>+G24+G26</f>
        <v>140597633</v>
      </c>
      <c r="H23" s="12">
        <f>+G23+'ejecucion ingresos MARZO 18'!H23</f>
        <v>468685192</v>
      </c>
      <c r="I23" s="15">
        <v>0</v>
      </c>
      <c r="J23" s="12">
        <f t="shared" si="6"/>
        <v>130031314808</v>
      </c>
      <c r="K23" s="12">
        <f t="shared" si="8"/>
        <v>0</v>
      </c>
      <c r="L23" s="14">
        <f t="shared" si="4"/>
        <v>468685192</v>
      </c>
    </row>
    <row r="24" spans="1:14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v>0</v>
      </c>
      <c r="F24" s="39">
        <f t="shared" si="3"/>
        <v>0</v>
      </c>
      <c r="G24" s="39">
        <v>55434314</v>
      </c>
      <c r="H24" s="39">
        <f>+G24+'ejecucion ingresos MARZO 18'!H24</f>
        <v>168478885</v>
      </c>
      <c r="I24" s="22">
        <v>0</v>
      </c>
      <c r="J24" s="39">
        <f t="shared" si="6"/>
        <v>-168478885</v>
      </c>
      <c r="K24" s="40">
        <v>0</v>
      </c>
      <c r="L24" s="41">
        <f t="shared" si="4"/>
        <v>168478885</v>
      </c>
    </row>
    <row r="25" spans="1:14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v>0</v>
      </c>
      <c r="F25" s="39">
        <f>+C25</f>
        <v>130500000000</v>
      </c>
      <c r="G25" s="39">
        <v>0</v>
      </c>
      <c r="H25" s="39">
        <f>+G25+'ejecucion ingresos MARZO 18'!H25</f>
        <v>0</v>
      </c>
      <c r="I25" s="22">
        <v>0</v>
      </c>
      <c r="J25" s="39">
        <f t="shared" si="6"/>
        <v>130500000000</v>
      </c>
      <c r="K25" s="40">
        <v>0</v>
      </c>
      <c r="L25" s="41">
        <f t="shared" si="4"/>
        <v>0</v>
      </c>
    </row>
    <row r="26" spans="1:14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 t="shared" si="2"/>
        <v>0</v>
      </c>
      <c r="F26" s="25">
        <f t="shared" si="3"/>
        <v>0</v>
      </c>
      <c r="G26" s="25">
        <v>85163319</v>
      </c>
      <c r="H26" s="25">
        <f>+G26+'ejecucion ingresos MARZO 18'!H26</f>
        <v>300206307</v>
      </c>
      <c r="I26" s="22">
        <v>0</v>
      </c>
      <c r="J26" s="25">
        <f t="shared" si="6"/>
        <v>-300206307</v>
      </c>
      <c r="K26" s="26">
        <v>0</v>
      </c>
      <c r="L26" s="27">
        <f t="shared" si="4"/>
        <v>300206307</v>
      </c>
    </row>
    <row r="27" spans="1:14" x14ac:dyDescent="0.25">
      <c r="A27" s="133" t="s">
        <v>25</v>
      </c>
      <c r="B27" s="134"/>
      <c r="C27" s="28">
        <f t="shared" ref="C27:G27" si="9">+C8+C9</f>
        <v>213650000000</v>
      </c>
      <c r="D27" s="29">
        <f t="shared" si="9"/>
        <v>0</v>
      </c>
      <c r="E27" s="28">
        <f t="shared" si="9"/>
        <v>0</v>
      </c>
      <c r="F27" s="28">
        <f>+F8+F12+F13+F20+F22+F25</f>
        <v>213650000000</v>
      </c>
      <c r="G27" s="29">
        <f t="shared" si="9"/>
        <v>331324953</v>
      </c>
      <c r="H27" s="29">
        <f>+H8+H9</f>
        <v>39533252564</v>
      </c>
      <c r="I27" s="30">
        <f>+H27/F27</f>
        <v>0.18503745641937749</v>
      </c>
      <c r="J27" s="28">
        <f>+F27-H27</f>
        <v>174116747436</v>
      </c>
      <c r="K27" s="28">
        <f>+K8+K9</f>
        <v>0</v>
      </c>
      <c r="L27" s="28">
        <f>+L8+L9</f>
        <v>39533252564</v>
      </c>
    </row>
    <row r="28" spans="1:14" x14ac:dyDescent="0.25">
      <c r="H28" s="31"/>
    </row>
    <row r="29" spans="1:14" x14ac:dyDescent="0.25">
      <c r="G29" s="32"/>
      <c r="H29" s="33">
        <v>39533252563.550003</v>
      </c>
      <c r="I29" s="54"/>
      <c r="L29" s="32"/>
    </row>
    <row r="30" spans="1:14" x14ac:dyDescent="0.25">
      <c r="G30" s="32"/>
      <c r="H30" s="33">
        <f>+H27-H29</f>
        <v>0.4499969482421875</v>
      </c>
      <c r="J30" s="32"/>
    </row>
    <row r="31" spans="1:14" x14ac:dyDescent="0.25">
      <c r="D31" s="32"/>
      <c r="E31" s="32"/>
      <c r="G31" s="32"/>
      <c r="H31" s="34"/>
      <c r="J31" s="32"/>
    </row>
    <row r="32" spans="1:14" x14ac:dyDescent="0.25">
      <c r="F32" s="34"/>
      <c r="G32" s="32"/>
      <c r="H32" s="32"/>
    </row>
    <row r="34" spans="1:12" x14ac:dyDescent="0.25">
      <c r="A34" s="55"/>
      <c r="B34" s="71" t="s">
        <v>49</v>
      </c>
      <c r="C34" s="55"/>
      <c r="D34" s="135" t="s">
        <v>39</v>
      </c>
      <c r="E34" s="135"/>
      <c r="F34" s="55"/>
      <c r="G34" s="135" t="s">
        <v>46</v>
      </c>
      <c r="H34" s="135"/>
      <c r="I34" s="135"/>
      <c r="J34" s="135" t="s">
        <v>45</v>
      </c>
      <c r="K34" s="135"/>
      <c r="L34" s="135"/>
    </row>
    <row r="35" spans="1:12" x14ac:dyDescent="0.25">
      <c r="B35" s="72" t="s">
        <v>50</v>
      </c>
      <c r="D35" s="136" t="s">
        <v>47</v>
      </c>
      <c r="E35" s="136"/>
      <c r="G35" s="57" t="s">
        <v>34</v>
      </c>
      <c r="H35" s="57"/>
      <c r="J35" s="150" t="s">
        <v>35</v>
      </c>
      <c r="K35" s="150"/>
      <c r="L35" s="150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2"/>
    </row>
    <row r="40" spans="1:12" x14ac:dyDescent="0.25">
      <c r="F40" s="33"/>
      <c r="G40" s="32"/>
    </row>
    <row r="41" spans="1:12" x14ac:dyDescent="0.25">
      <c r="G41" s="32"/>
    </row>
    <row r="42" spans="1:12" x14ac:dyDescent="0.25">
      <c r="F42" s="35"/>
    </row>
    <row r="43" spans="1:12" x14ac:dyDescent="0.25">
      <c r="F43" s="35"/>
    </row>
    <row r="44" spans="1:12" x14ac:dyDescent="0.25">
      <c r="F44" s="36"/>
    </row>
    <row r="46" spans="1:12" x14ac:dyDescent="0.25">
      <c r="F46" s="36"/>
    </row>
  </sheetData>
  <mergeCells count="14">
    <mergeCell ref="A1:L1"/>
    <mergeCell ref="A2:L2"/>
    <mergeCell ref="A6:B6"/>
    <mergeCell ref="C6:C7"/>
    <mergeCell ref="D6:E6"/>
    <mergeCell ref="F6:F7"/>
    <mergeCell ref="G6:H6"/>
    <mergeCell ref="I6:L6"/>
    <mergeCell ref="A27:B27"/>
    <mergeCell ref="D34:E34"/>
    <mergeCell ref="G34:I34"/>
    <mergeCell ref="J34:L34"/>
    <mergeCell ref="D35:E35"/>
    <mergeCell ref="J35:L35"/>
  </mergeCells>
  <printOptions horizontalCentered="1"/>
  <pageMargins left="1.299212598425197" right="0.70866141732283472" top="0.74803149606299213" bottom="0.74803149606299213" header="0.31496062992125984" footer="0.31496062992125984"/>
  <pageSetup paperSize="145" scale="6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activeCell="J8" sqref="J8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5" width="16.42578125" bestFit="1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  <col min="13" max="13" width="17.5703125" bestFit="1" customWidth="1"/>
    <col min="14" max="14" width="16" bestFit="1" customWidth="1"/>
  </cols>
  <sheetData>
    <row r="1" spans="1:14" ht="15.75" x14ac:dyDescent="0.25">
      <c r="A1" s="137" t="s">
        <v>38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4" ht="15.75" x14ac:dyDescent="0.25">
      <c r="A2" s="140" t="s">
        <v>53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4" ht="15.75" x14ac:dyDescent="0.25">
      <c r="A3" s="78"/>
      <c r="B3" s="79"/>
      <c r="C3" s="79"/>
      <c r="D3" s="79"/>
      <c r="E3" s="79"/>
      <c r="F3" s="79"/>
      <c r="G3" s="79"/>
      <c r="H3" s="79"/>
      <c r="I3" s="79"/>
      <c r="J3" s="79"/>
      <c r="K3" s="79"/>
      <c r="L3" s="80"/>
    </row>
    <row r="4" spans="1:14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4" x14ac:dyDescent="0.25">
      <c r="A6" s="143" t="s">
        <v>0</v>
      </c>
      <c r="B6" s="144"/>
      <c r="C6" s="145" t="s">
        <v>1</v>
      </c>
      <c r="D6" s="133" t="s">
        <v>2</v>
      </c>
      <c r="E6" s="134"/>
      <c r="F6" s="145" t="s">
        <v>3</v>
      </c>
      <c r="G6" s="133" t="s">
        <v>4</v>
      </c>
      <c r="H6" s="134"/>
      <c r="I6" s="147"/>
      <c r="J6" s="148"/>
      <c r="K6" s="148"/>
      <c r="L6" s="149"/>
    </row>
    <row r="7" spans="1:14" ht="30" x14ac:dyDescent="0.25">
      <c r="A7" s="4" t="s">
        <v>5</v>
      </c>
      <c r="B7" s="4" t="s">
        <v>6</v>
      </c>
      <c r="C7" s="146"/>
      <c r="D7" s="4" t="s">
        <v>7</v>
      </c>
      <c r="E7" s="4" t="s">
        <v>8</v>
      </c>
      <c r="F7" s="146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4" x14ac:dyDescent="0.25">
      <c r="A8" s="45">
        <v>1</v>
      </c>
      <c r="B8" s="6" t="s">
        <v>13</v>
      </c>
      <c r="C8" s="9">
        <v>17638000000</v>
      </c>
      <c r="D8" s="9">
        <v>15209452295</v>
      </c>
      <c r="E8" s="9">
        <f>+D8</f>
        <v>15209452295</v>
      </c>
      <c r="F8" s="9">
        <f>+C8+E8</f>
        <v>32847452295</v>
      </c>
      <c r="G8" s="7">
        <v>15209452295</v>
      </c>
      <c r="H8" s="7">
        <f>+G8+'ejecucion ingresos ABRIL 18 (2'!H8</f>
        <v>36286956106</v>
      </c>
      <c r="I8" s="49">
        <f t="shared" ref="I8:I22" si="0">+H8/F8</f>
        <v>1.1047114333285311</v>
      </c>
      <c r="J8" s="10">
        <f>+F8-H8</f>
        <v>-3439503811</v>
      </c>
      <c r="K8" s="8">
        <v>0</v>
      </c>
      <c r="L8" s="9">
        <f>+H8</f>
        <v>36286956106</v>
      </c>
      <c r="N8" s="63"/>
    </row>
    <row r="9" spans="1:14" x14ac:dyDescent="0.25">
      <c r="A9" s="46">
        <v>2</v>
      </c>
      <c r="B9" s="11" t="s">
        <v>14</v>
      </c>
      <c r="C9" s="12">
        <f>+C10+C21+C23</f>
        <v>196012000000</v>
      </c>
      <c r="D9" s="12">
        <v>0</v>
      </c>
      <c r="E9" s="12">
        <f t="shared" ref="E9:E26" si="1">+D9</f>
        <v>0</v>
      </c>
      <c r="F9" s="12">
        <f t="shared" ref="F9:F26" si="2">+C9+E9</f>
        <v>196012000000</v>
      </c>
      <c r="G9" s="12">
        <f>+G10+G21+G23</f>
        <v>45530960584</v>
      </c>
      <c r="H9" s="12">
        <f>+G9+'ejecucion ingresos ABRIL 18 (2'!H9</f>
        <v>63986709337</v>
      </c>
      <c r="I9" s="15">
        <f>+H9/F9</f>
        <v>0.32644281644491152</v>
      </c>
      <c r="J9" s="16">
        <f t="shared" ref="J9:J15" si="3">+F9-H9</f>
        <v>132025290663</v>
      </c>
      <c r="K9" s="44">
        <v>0</v>
      </c>
      <c r="L9" s="14">
        <f t="shared" ref="L9:L26" si="4">+H9</f>
        <v>63986709337</v>
      </c>
    </row>
    <row r="10" spans="1:14" x14ac:dyDescent="0.25">
      <c r="A10" s="46">
        <v>21</v>
      </c>
      <c r="B10" s="11" t="s">
        <v>15</v>
      </c>
      <c r="C10" s="12">
        <f>+C11+C16</f>
        <v>49862000000</v>
      </c>
      <c r="D10" s="12">
        <v>0</v>
      </c>
      <c r="E10" s="12">
        <f t="shared" si="1"/>
        <v>0</v>
      </c>
      <c r="F10" s="12">
        <f t="shared" si="2"/>
        <v>49862000000</v>
      </c>
      <c r="G10" s="12">
        <f>+G11+G16</f>
        <v>12819778514</v>
      </c>
      <c r="H10" s="12">
        <f>+G10+'ejecucion ingresos ABRIL 18 (2'!H10</f>
        <v>24806842075</v>
      </c>
      <c r="I10" s="15">
        <f t="shared" si="0"/>
        <v>0.49750996901447997</v>
      </c>
      <c r="J10" s="16">
        <f t="shared" si="3"/>
        <v>25055157925</v>
      </c>
      <c r="K10" s="44">
        <v>0</v>
      </c>
      <c r="L10" s="14">
        <f t="shared" si="4"/>
        <v>24806842075</v>
      </c>
    </row>
    <row r="11" spans="1:14" x14ac:dyDescent="0.25">
      <c r="A11" s="46">
        <v>211</v>
      </c>
      <c r="B11" s="11" t="s">
        <v>16</v>
      </c>
      <c r="C11" s="12">
        <f>+C12+C13+C14+C15</f>
        <v>47574000000</v>
      </c>
      <c r="D11" s="12">
        <v>0</v>
      </c>
      <c r="E11" s="12">
        <f t="shared" si="1"/>
        <v>0</v>
      </c>
      <c r="F11" s="12">
        <f t="shared" si="2"/>
        <v>47574000000</v>
      </c>
      <c r="G11" s="12">
        <f>+G12+G13+G14+G15</f>
        <v>12000000000</v>
      </c>
      <c r="H11" s="12">
        <f>+G11+'ejecucion ingresos ABRIL 18 (2'!H11</f>
        <v>13728516702</v>
      </c>
      <c r="I11" s="22">
        <f t="shared" si="0"/>
        <v>0.28857183970235845</v>
      </c>
      <c r="J11" s="16">
        <f t="shared" si="3"/>
        <v>33845483298</v>
      </c>
      <c r="K11" s="44">
        <v>0</v>
      </c>
      <c r="L11" s="14">
        <f t="shared" si="4"/>
        <v>13728516702</v>
      </c>
      <c r="M11" s="64"/>
      <c r="N11" s="65"/>
    </row>
    <row r="12" spans="1:14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f t="shared" si="1"/>
        <v>0</v>
      </c>
      <c r="F12" s="19">
        <f t="shared" si="2"/>
        <v>47050000000</v>
      </c>
      <c r="G12" s="39">
        <v>12000000000</v>
      </c>
      <c r="H12" s="39">
        <f>+G12+'ejecucion ingresos ABRIL 18 (2'!H12</f>
        <v>13728516702</v>
      </c>
      <c r="I12" s="22">
        <f t="shared" si="0"/>
        <v>0.29178568973432517</v>
      </c>
      <c r="J12" s="42">
        <f t="shared" si="3"/>
        <v>33321483298</v>
      </c>
      <c r="K12" s="40">
        <v>0</v>
      </c>
      <c r="L12" s="41">
        <f t="shared" si="4"/>
        <v>13728516702</v>
      </c>
    </row>
    <row r="13" spans="1:14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 t="shared" si="1"/>
        <v>0</v>
      </c>
      <c r="F13" s="19">
        <f t="shared" si="2"/>
        <v>524000000</v>
      </c>
      <c r="G13" s="19">
        <v>0</v>
      </c>
      <c r="H13" s="19">
        <f>+G13+'ejecucion ingresos ABRIL 18 (2'!H13</f>
        <v>0</v>
      </c>
      <c r="I13" s="22">
        <f t="shared" si="0"/>
        <v>0</v>
      </c>
      <c r="J13" s="21">
        <f t="shared" si="3"/>
        <v>524000000</v>
      </c>
      <c r="K13" s="13">
        <v>0</v>
      </c>
      <c r="L13" s="17">
        <f t="shared" si="4"/>
        <v>0</v>
      </c>
    </row>
    <row r="14" spans="1:14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 t="shared" si="1"/>
        <v>0</v>
      </c>
      <c r="F14" s="19">
        <f t="shared" si="2"/>
        <v>0</v>
      </c>
      <c r="G14" s="20">
        <v>0</v>
      </c>
      <c r="H14" s="20">
        <f>+G14+'ejecucion ingresos ABRIL 18 (2'!H14</f>
        <v>0</v>
      </c>
      <c r="I14" s="15" t="e">
        <f t="shared" si="0"/>
        <v>#DIV/0!</v>
      </c>
      <c r="J14" s="21">
        <f t="shared" si="3"/>
        <v>0</v>
      </c>
      <c r="K14" s="13">
        <v>0</v>
      </c>
      <c r="L14" s="13">
        <f t="shared" si="4"/>
        <v>0</v>
      </c>
    </row>
    <row r="15" spans="1:14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 t="shared" si="1"/>
        <v>0</v>
      </c>
      <c r="F15" s="19">
        <f t="shared" si="2"/>
        <v>0</v>
      </c>
      <c r="G15" s="20">
        <v>0</v>
      </c>
      <c r="H15" s="20">
        <f>+G15+'ejecucion ingresos ABRIL 18 (2'!H15</f>
        <v>0</v>
      </c>
      <c r="I15" s="15" t="e">
        <f t="shared" si="0"/>
        <v>#DIV/0!</v>
      </c>
      <c r="J15" s="21">
        <f t="shared" si="3"/>
        <v>0</v>
      </c>
      <c r="K15" s="13">
        <v>0</v>
      </c>
      <c r="L15" s="13">
        <f t="shared" si="4"/>
        <v>0</v>
      </c>
    </row>
    <row r="16" spans="1:14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5">SUM(D17:D19)</f>
        <v>0</v>
      </c>
      <c r="E16" s="12">
        <f t="shared" si="5"/>
        <v>0</v>
      </c>
      <c r="F16" s="12">
        <f t="shared" si="2"/>
        <v>2288000000</v>
      </c>
      <c r="G16" s="12">
        <f>+G17+G19+G18</f>
        <v>819778514</v>
      </c>
      <c r="H16" s="12">
        <f>+G16+'ejecucion ingresos ABRIL 18 (2'!H16</f>
        <v>11078325373</v>
      </c>
      <c r="I16" s="15">
        <f t="shared" si="0"/>
        <v>4.8419254252622377</v>
      </c>
      <c r="J16" s="12">
        <f>+F16-H16</f>
        <v>-8790325373</v>
      </c>
      <c r="K16" s="12">
        <f t="shared" si="5"/>
        <v>0</v>
      </c>
      <c r="L16" s="14">
        <f t="shared" si="4"/>
        <v>11078325373</v>
      </c>
    </row>
    <row r="17" spans="1:14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 t="shared" si="1"/>
        <v>0</v>
      </c>
      <c r="F17" s="19">
        <f t="shared" si="2"/>
        <v>0</v>
      </c>
      <c r="G17" s="19">
        <v>0</v>
      </c>
      <c r="H17" s="19">
        <f>+G17+'ejecucion ingresos ABRIL 18 (2'!H17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4"/>
        <v>0</v>
      </c>
    </row>
    <row r="18" spans="1:14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 t="shared" si="1"/>
        <v>0</v>
      </c>
      <c r="F18" s="19">
        <f t="shared" si="2"/>
        <v>0</v>
      </c>
      <c r="G18" s="19">
        <v>0</v>
      </c>
      <c r="H18" s="19">
        <f>+G18+'ejecucion ingresos ABRIL 18 (2'!H18</f>
        <v>0</v>
      </c>
      <c r="I18" s="15">
        <v>0</v>
      </c>
      <c r="J18" s="19">
        <f t="shared" si="6"/>
        <v>0</v>
      </c>
      <c r="K18" s="13">
        <v>0</v>
      </c>
      <c r="L18" s="17">
        <f t="shared" si="4"/>
        <v>0</v>
      </c>
    </row>
    <row r="19" spans="1:14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7">+D20</f>
        <v>0</v>
      </c>
      <c r="E19" s="12">
        <f t="shared" si="7"/>
        <v>0</v>
      </c>
      <c r="F19" s="12">
        <f t="shared" si="2"/>
        <v>2288000000</v>
      </c>
      <c r="G19" s="12">
        <f>+G20</f>
        <v>819778514</v>
      </c>
      <c r="H19" s="12">
        <f>+G19+'ejecucion ingresos ABRIL 18 (2'!H19</f>
        <v>11078325373</v>
      </c>
      <c r="I19" s="15">
        <f t="shared" si="0"/>
        <v>4.8419254252622377</v>
      </c>
      <c r="J19" s="12">
        <f t="shared" si="6"/>
        <v>-8790325373</v>
      </c>
      <c r="K19" s="12">
        <f t="shared" si="7"/>
        <v>0</v>
      </c>
      <c r="L19" s="14">
        <f t="shared" si="4"/>
        <v>11078325373</v>
      </c>
    </row>
    <row r="20" spans="1:14" x14ac:dyDescent="0.25">
      <c r="A20" s="47" t="s">
        <v>33</v>
      </c>
      <c r="B20" s="38" t="s">
        <v>37</v>
      </c>
      <c r="C20" s="19">
        <v>2288000000</v>
      </c>
      <c r="D20" s="19">
        <v>0</v>
      </c>
      <c r="E20" s="19">
        <f t="shared" si="1"/>
        <v>0</v>
      </c>
      <c r="F20" s="19">
        <f t="shared" si="2"/>
        <v>2288000000</v>
      </c>
      <c r="G20" s="19">
        <v>819778514</v>
      </c>
      <c r="H20" s="19">
        <f>+G20+'ejecucion ingresos ABRIL 18 (2'!H20</f>
        <v>11078325373</v>
      </c>
      <c r="I20" s="22">
        <f t="shared" si="0"/>
        <v>4.8419254252622377</v>
      </c>
      <c r="J20" s="19">
        <f t="shared" si="6"/>
        <v>-8790325373</v>
      </c>
      <c r="K20" s="13">
        <v>0</v>
      </c>
      <c r="L20" s="17">
        <f t="shared" si="4"/>
        <v>11078325373</v>
      </c>
      <c r="M20" s="63"/>
      <c r="N20" s="32"/>
    </row>
    <row r="21" spans="1:14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 t="shared" si="1"/>
        <v>0</v>
      </c>
      <c r="F21" s="12">
        <f t="shared" si="2"/>
        <v>15650000000</v>
      </c>
      <c r="G21" s="12">
        <f>+G22</f>
        <v>0</v>
      </c>
      <c r="H21" s="12">
        <f>+G21+'ejecucion ingresos ABRIL 18 (2'!H21</f>
        <v>6000000000</v>
      </c>
      <c r="I21" s="15">
        <f t="shared" si="0"/>
        <v>0.38338658146964855</v>
      </c>
      <c r="J21" s="12">
        <f t="shared" si="6"/>
        <v>9650000000</v>
      </c>
      <c r="K21" s="44">
        <v>0</v>
      </c>
      <c r="L21" s="14">
        <f t="shared" si="4"/>
        <v>6000000000</v>
      </c>
    </row>
    <row r="22" spans="1:14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 t="shared" si="1"/>
        <v>0</v>
      </c>
      <c r="F22" s="19">
        <f t="shared" si="2"/>
        <v>15650000000</v>
      </c>
      <c r="G22" s="19">
        <v>0</v>
      </c>
      <c r="H22" s="19">
        <f>+G22+'ejecucion ingresos ABRIL 18 (2'!H22</f>
        <v>6000000000</v>
      </c>
      <c r="I22" s="22">
        <f t="shared" si="0"/>
        <v>0.38338658146964855</v>
      </c>
      <c r="J22" s="19">
        <f t="shared" si="6"/>
        <v>9650000000</v>
      </c>
      <c r="K22" s="13">
        <v>0</v>
      </c>
      <c r="L22" s="17">
        <f t="shared" si="4"/>
        <v>6000000000</v>
      </c>
    </row>
    <row r="23" spans="1:14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8">+D24+D26</f>
        <v>0</v>
      </c>
      <c r="E23" s="12">
        <f t="shared" si="8"/>
        <v>0</v>
      </c>
      <c r="F23" s="12">
        <f t="shared" si="2"/>
        <v>130500000000</v>
      </c>
      <c r="G23" s="12">
        <f>+G24+G26+G25</f>
        <v>32711182070</v>
      </c>
      <c r="H23" s="12">
        <f>+G23+'ejecucion ingresos ABRIL 18 (2'!H23</f>
        <v>33179867262</v>
      </c>
      <c r="I23" s="15">
        <v>0</v>
      </c>
      <c r="J23" s="12">
        <f t="shared" si="6"/>
        <v>97320132738</v>
      </c>
      <c r="K23" s="12">
        <f t="shared" si="8"/>
        <v>0</v>
      </c>
      <c r="L23" s="14">
        <f t="shared" si="4"/>
        <v>33179867262</v>
      </c>
    </row>
    <row r="24" spans="1:14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v>0</v>
      </c>
      <c r="F24" s="39">
        <f t="shared" si="2"/>
        <v>0</v>
      </c>
      <c r="G24" s="39">
        <v>69066323</v>
      </c>
      <c r="H24" s="39">
        <f>+G24+'ejecucion ingresos ABRIL 18 (2'!H24</f>
        <v>237545208</v>
      </c>
      <c r="I24" s="22">
        <v>0</v>
      </c>
      <c r="J24" s="39">
        <f t="shared" si="6"/>
        <v>-237545208</v>
      </c>
      <c r="K24" s="40">
        <v>0</v>
      </c>
      <c r="L24" s="41">
        <f t="shared" si="4"/>
        <v>237545208</v>
      </c>
    </row>
    <row r="25" spans="1:14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v>0</v>
      </c>
      <c r="F25" s="39">
        <f>+C25</f>
        <v>130500000000</v>
      </c>
      <c r="G25" s="39">
        <v>32500000000</v>
      </c>
      <c r="H25" s="39">
        <f>+G25+'ejecucion ingresos ABRIL 18 (2'!H25</f>
        <v>32500000000</v>
      </c>
      <c r="I25" s="22">
        <f>+H25/F25</f>
        <v>0.24904214559386972</v>
      </c>
      <c r="J25" s="39">
        <f t="shared" si="6"/>
        <v>98000000000</v>
      </c>
      <c r="K25" s="40">
        <v>0</v>
      </c>
      <c r="L25" s="41">
        <f t="shared" si="4"/>
        <v>32500000000</v>
      </c>
    </row>
    <row r="26" spans="1:14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 t="shared" si="1"/>
        <v>0</v>
      </c>
      <c r="F26" s="25">
        <f t="shared" si="2"/>
        <v>0</v>
      </c>
      <c r="G26" s="25">
        <v>142115747</v>
      </c>
      <c r="H26" s="25">
        <f>+G26+'ejecucion ingresos ABRIL 18 (2'!H26</f>
        <v>442322054</v>
      </c>
      <c r="I26" s="22">
        <v>0</v>
      </c>
      <c r="J26" s="25">
        <f t="shared" si="6"/>
        <v>-442322054</v>
      </c>
      <c r="K26" s="26">
        <v>0</v>
      </c>
      <c r="L26" s="27">
        <f t="shared" si="4"/>
        <v>442322054</v>
      </c>
    </row>
    <row r="27" spans="1:14" x14ac:dyDescent="0.25">
      <c r="A27" s="133" t="s">
        <v>25</v>
      </c>
      <c r="B27" s="134"/>
      <c r="C27" s="28">
        <f t="shared" ref="C27:G27" si="9">+C8+C9</f>
        <v>213650000000</v>
      </c>
      <c r="D27" s="29">
        <f t="shared" si="9"/>
        <v>15209452295</v>
      </c>
      <c r="E27" s="28">
        <f t="shared" si="9"/>
        <v>15209452295</v>
      </c>
      <c r="F27" s="28">
        <f>+F8+F12+F13+F20+F22+F25</f>
        <v>228859452295</v>
      </c>
      <c r="G27" s="29">
        <f t="shared" si="9"/>
        <v>60740412879</v>
      </c>
      <c r="H27" s="29">
        <f>+H8+H9</f>
        <v>100273665443</v>
      </c>
      <c r="I27" s="30">
        <f>+H27/F27</f>
        <v>0.43814517791359203</v>
      </c>
      <c r="J27" s="28">
        <f>+F27-H27</f>
        <v>128585786852</v>
      </c>
      <c r="K27" s="28">
        <f>+K8+K9</f>
        <v>0</v>
      </c>
      <c r="L27" s="28">
        <f>+L8+L9</f>
        <v>100273665443</v>
      </c>
    </row>
    <row r="28" spans="1:14" x14ac:dyDescent="0.25">
      <c r="H28" s="31"/>
    </row>
    <row r="29" spans="1:14" x14ac:dyDescent="0.25">
      <c r="G29" s="32"/>
      <c r="H29" s="33"/>
      <c r="I29" s="54"/>
      <c r="L29" s="32"/>
    </row>
    <row r="30" spans="1:14" x14ac:dyDescent="0.25">
      <c r="G30" s="32"/>
      <c r="H30" s="33"/>
      <c r="J30" s="32"/>
    </row>
    <row r="31" spans="1:14" x14ac:dyDescent="0.25">
      <c r="D31" s="32"/>
      <c r="E31" s="32"/>
      <c r="G31" s="32"/>
      <c r="H31" s="34"/>
      <c r="J31" s="32"/>
    </row>
    <row r="32" spans="1:14" x14ac:dyDescent="0.25">
      <c r="F32" s="34"/>
      <c r="G32" s="32"/>
      <c r="H32" s="32"/>
    </row>
    <row r="34" spans="1:12" x14ac:dyDescent="0.25">
      <c r="A34" s="55"/>
      <c r="B34" s="76" t="s">
        <v>49</v>
      </c>
      <c r="C34" s="55"/>
      <c r="D34" s="135" t="s">
        <v>39</v>
      </c>
      <c r="E34" s="135"/>
      <c r="F34" s="55"/>
      <c r="G34" s="135" t="s">
        <v>46</v>
      </c>
      <c r="H34" s="135"/>
      <c r="I34" s="135"/>
      <c r="J34" s="135" t="s">
        <v>45</v>
      </c>
      <c r="K34" s="135"/>
      <c r="L34" s="135"/>
    </row>
    <row r="35" spans="1:12" x14ac:dyDescent="0.25">
      <c r="B35" s="77" t="s">
        <v>50</v>
      </c>
      <c r="D35" s="136" t="s">
        <v>47</v>
      </c>
      <c r="E35" s="136"/>
      <c r="G35" s="57" t="s">
        <v>34</v>
      </c>
      <c r="H35" s="57"/>
      <c r="J35" s="150" t="s">
        <v>35</v>
      </c>
      <c r="K35" s="150"/>
      <c r="L35" s="150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2"/>
    </row>
    <row r="40" spans="1:12" x14ac:dyDescent="0.25">
      <c r="F40" s="33"/>
      <c r="G40" s="32"/>
    </row>
    <row r="41" spans="1:12" x14ac:dyDescent="0.25">
      <c r="G41" s="32"/>
    </row>
    <row r="42" spans="1:12" x14ac:dyDescent="0.25">
      <c r="F42" s="35"/>
    </row>
    <row r="43" spans="1:12" x14ac:dyDescent="0.25">
      <c r="F43" s="35"/>
    </row>
    <row r="44" spans="1:12" x14ac:dyDescent="0.25">
      <c r="F44" s="36"/>
    </row>
    <row r="46" spans="1:12" x14ac:dyDescent="0.25">
      <c r="F46" s="36"/>
    </row>
  </sheetData>
  <mergeCells count="14">
    <mergeCell ref="A1:L1"/>
    <mergeCell ref="A2:L2"/>
    <mergeCell ref="A6:B6"/>
    <mergeCell ref="C6:C7"/>
    <mergeCell ref="D6:E6"/>
    <mergeCell ref="F6:F7"/>
    <mergeCell ref="G6:H6"/>
    <mergeCell ref="I6:L6"/>
    <mergeCell ref="A27:B27"/>
    <mergeCell ref="D34:E34"/>
    <mergeCell ref="G34:I34"/>
    <mergeCell ref="J34:L34"/>
    <mergeCell ref="D35:E35"/>
    <mergeCell ref="J35:L35"/>
  </mergeCells>
  <printOptions horizontalCentered="1"/>
  <pageMargins left="1.299212598425197" right="0.70866141732283472" top="0.74803149606299213" bottom="0.74803149606299213" header="0.31496062992125984" footer="0.31496062992125984"/>
  <pageSetup paperSize="145" scale="69" orientation="landscape" r:id="rId1"/>
  <ignoredErrors>
    <ignoredError sqref="E16 E19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activeCell="F8" sqref="F8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5" width="16.42578125" bestFit="1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  <col min="13" max="13" width="17.5703125" bestFit="1" customWidth="1"/>
    <col min="14" max="14" width="16" bestFit="1" customWidth="1"/>
  </cols>
  <sheetData>
    <row r="1" spans="1:14" ht="15.75" x14ac:dyDescent="0.25">
      <c r="A1" s="137" t="s">
        <v>38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4" ht="15.75" x14ac:dyDescent="0.25">
      <c r="A2" s="140" t="s">
        <v>54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4" ht="15.75" x14ac:dyDescent="0.25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3"/>
    </row>
    <row r="4" spans="1:14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4" x14ac:dyDescent="0.25">
      <c r="A6" s="143" t="s">
        <v>0</v>
      </c>
      <c r="B6" s="144"/>
      <c r="C6" s="145" t="s">
        <v>1</v>
      </c>
      <c r="D6" s="133" t="s">
        <v>2</v>
      </c>
      <c r="E6" s="134"/>
      <c r="F6" s="145" t="s">
        <v>3</v>
      </c>
      <c r="G6" s="133" t="s">
        <v>4</v>
      </c>
      <c r="H6" s="134"/>
      <c r="I6" s="147"/>
      <c r="J6" s="148"/>
      <c r="K6" s="148"/>
      <c r="L6" s="149"/>
    </row>
    <row r="7" spans="1:14" ht="30" x14ac:dyDescent="0.25">
      <c r="A7" s="4" t="s">
        <v>5</v>
      </c>
      <c r="B7" s="4" t="s">
        <v>6</v>
      </c>
      <c r="C7" s="146"/>
      <c r="D7" s="4" t="s">
        <v>7</v>
      </c>
      <c r="E7" s="4" t="s">
        <v>8</v>
      </c>
      <c r="F7" s="146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4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f>+'EJECUCION MAYO 2018'!E8</f>
        <v>15209452295</v>
      </c>
      <c r="F8" s="9">
        <f>+C8+E8</f>
        <v>32847452295</v>
      </c>
      <c r="G8" s="7">
        <v>0</v>
      </c>
      <c r="H8" s="7">
        <f>+G8+'EJECUCION MAYO 2018'!H8</f>
        <v>36286956106</v>
      </c>
      <c r="I8" s="49">
        <f t="shared" ref="I8:I22" si="0">+H8/F8</f>
        <v>1.1047114333285311</v>
      </c>
      <c r="J8" s="10">
        <f t="shared" ref="J8:J15" si="1">+F8-H8</f>
        <v>-3439503811</v>
      </c>
      <c r="K8" s="8">
        <v>0</v>
      </c>
      <c r="L8" s="9">
        <f>+H8</f>
        <v>36286956106</v>
      </c>
      <c r="N8" s="63"/>
    </row>
    <row r="9" spans="1:14" x14ac:dyDescent="0.25">
      <c r="A9" s="46">
        <v>2</v>
      </c>
      <c r="B9" s="11" t="s">
        <v>14</v>
      </c>
      <c r="C9" s="12">
        <f>+C10+C21+C23</f>
        <v>196012000000</v>
      </c>
      <c r="D9" s="12">
        <v>0</v>
      </c>
      <c r="E9" s="12">
        <f>+'EJECUCION MAYO 2018'!E9</f>
        <v>0</v>
      </c>
      <c r="F9" s="12">
        <f t="shared" ref="F9:F26" si="2">+C9+E9</f>
        <v>196012000000</v>
      </c>
      <c r="G9" s="12">
        <f>+G10+G21+G23</f>
        <v>18464241682</v>
      </c>
      <c r="H9" s="12">
        <f>+G9+'EJECUCION MAYO 2018'!H9</f>
        <v>82450951019</v>
      </c>
      <c r="I9" s="15">
        <f>+H9/F9</f>
        <v>0.4206423638297655</v>
      </c>
      <c r="J9" s="16">
        <f t="shared" si="1"/>
        <v>113561048981</v>
      </c>
      <c r="K9" s="44">
        <v>0</v>
      </c>
      <c r="L9" s="14">
        <f t="shared" ref="L9:L26" si="3">+H9</f>
        <v>82450951019</v>
      </c>
    </row>
    <row r="10" spans="1:14" x14ac:dyDescent="0.25">
      <c r="A10" s="46">
        <v>21</v>
      </c>
      <c r="B10" s="11" t="s">
        <v>15</v>
      </c>
      <c r="C10" s="12">
        <f>+C11+C16</f>
        <v>49862000000</v>
      </c>
      <c r="D10" s="12">
        <v>0</v>
      </c>
      <c r="E10" s="12">
        <f>+'EJECUCION MAYO 2018'!E10</f>
        <v>0</v>
      </c>
      <c r="F10" s="12">
        <f t="shared" si="2"/>
        <v>49862000000</v>
      </c>
      <c r="G10" s="12">
        <f>+G11+G16</f>
        <v>343312188</v>
      </c>
      <c r="H10" s="12">
        <f>+G10+'EJECUCION MAYO 2018'!H10</f>
        <v>25150154263</v>
      </c>
      <c r="I10" s="15">
        <f t="shared" si="0"/>
        <v>0.50439521605631543</v>
      </c>
      <c r="J10" s="16">
        <f t="shared" si="1"/>
        <v>24711845737</v>
      </c>
      <c r="K10" s="44">
        <v>0</v>
      </c>
      <c r="L10" s="14">
        <f t="shared" si="3"/>
        <v>25150154263</v>
      </c>
    </row>
    <row r="11" spans="1:14" x14ac:dyDescent="0.25">
      <c r="A11" s="46">
        <v>211</v>
      </c>
      <c r="B11" s="11" t="s">
        <v>16</v>
      </c>
      <c r="C11" s="12">
        <f>+C12+C13+C14+C15</f>
        <v>47574000000</v>
      </c>
      <c r="D11" s="12">
        <v>0</v>
      </c>
      <c r="E11" s="12">
        <f>+'EJECUCION MAYO 2018'!E11</f>
        <v>0</v>
      </c>
      <c r="F11" s="12">
        <f t="shared" si="2"/>
        <v>47574000000</v>
      </c>
      <c r="G11" s="12">
        <f>+G12+G13+G14+G15</f>
        <v>0</v>
      </c>
      <c r="H11" s="12">
        <f>+G11+'EJECUCION MAYO 2018'!H11</f>
        <v>13728516702</v>
      </c>
      <c r="I11" s="22">
        <f t="shared" si="0"/>
        <v>0.28857183970235845</v>
      </c>
      <c r="J11" s="16">
        <f t="shared" si="1"/>
        <v>33845483298</v>
      </c>
      <c r="K11" s="44">
        <v>0</v>
      </c>
      <c r="L11" s="14">
        <f t="shared" si="3"/>
        <v>13728516702</v>
      </c>
      <c r="M11" s="64"/>
      <c r="N11" s="65"/>
    </row>
    <row r="12" spans="1:14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f>+'EJECUCION MAYO 2018'!E12</f>
        <v>0</v>
      </c>
      <c r="F12" s="19">
        <f t="shared" si="2"/>
        <v>47050000000</v>
      </c>
      <c r="G12" s="39">
        <v>0</v>
      </c>
      <c r="H12" s="39">
        <f>+G12+'EJECUCION MAYO 2018'!H12</f>
        <v>13728516702</v>
      </c>
      <c r="I12" s="22">
        <f t="shared" si="0"/>
        <v>0.29178568973432517</v>
      </c>
      <c r="J12" s="42">
        <f t="shared" si="1"/>
        <v>33321483298</v>
      </c>
      <c r="K12" s="40">
        <v>0</v>
      </c>
      <c r="L12" s="41">
        <f t="shared" si="3"/>
        <v>13728516702</v>
      </c>
    </row>
    <row r="13" spans="1:14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>+'EJECUCION MAYO 2018'!E13</f>
        <v>0</v>
      </c>
      <c r="F13" s="19">
        <f t="shared" si="2"/>
        <v>524000000</v>
      </c>
      <c r="G13" s="19">
        <v>0</v>
      </c>
      <c r="H13" s="19">
        <f>+G13+'EJECUCION MAYO 2018'!H13</f>
        <v>0</v>
      </c>
      <c r="I13" s="22">
        <f t="shared" si="0"/>
        <v>0</v>
      </c>
      <c r="J13" s="21">
        <f t="shared" si="1"/>
        <v>524000000</v>
      </c>
      <c r="K13" s="13">
        <v>0</v>
      </c>
      <c r="L13" s="17">
        <f t="shared" si="3"/>
        <v>0</v>
      </c>
    </row>
    <row r="14" spans="1:14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>+'EJECUCION MAYO 2018'!E14</f>
        <v>0</v>
      </c>
      <c r="F14" s="19">
        <f t="shared" si="2"/>
        <v>0</v>
      </c>
      <c r="G14" s="20">
        <v>0</v>
      </c>
      <c r="H14" s="20">
        <f>+G14+'EJECUCION MAYO 2018'!H14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4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>+'EJECUCION MAYO 2018'!E15</f>
        <v>0</v>
      </c>
      <c r="F15" s="19">
        <f t="shared" si="2"/>
        <v>0</v>
      </c>
      <c r="G15" s="20">
        <v>0</v>
      </c>
      <c r="H15" s="20">
        <f>+G15+'EJECUCION MAYO 2018'!H15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4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4">SUM(D17:D19)</f>
        <v>0</v>
      </c>
      <c r="E16" s="12">
        <f>+'EJECUCION MAYO 2018'!E16</f>
        <v>0</v>
      </c>
      <c r="F16" s="12">
        <f t="shared" si="2"/>
        <v>2288000000</v>
      </c>
      <c r="G16" s="12">
        <f>+G17+G19+G18</f>
        <v>343312188</v>
      </c>
      <c r="H16" s="12">
        <f>+G16+'EJECUCION MAYO 2018'!H16</f>
        <v>11421637561</v>
      </c>
      <c r="I16" s="15">
        <f t="shared" si="0"/>
        <v>4.9919744584790209</v>
      </c>
      <c r="J16" s="12">
        <f>+F16-H16</f>
        <v>-9133637561</v>
      </c>
      <c r="K16" s="12">
        <f t="shared" si="4"/>
        <v>0</v>
      </c>
      <c r="L16" s="14">
        <f t="shared" si="3"/>
        <v>11421637561</v>
      </c>
    </row>
    <row r="17" spans="1:14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>+'EJECUCION MAYO 2018'!E17</f>
        <v>0</v>
      </c>
      <c r="F17" s="19">
        <f t="shared" si="2"/>
        <v>0</v>
      </c>
      <c r="G17" s="19">
        <v>0</v>
      </c>
      <c r="H17" s="19">
        <f>+G17+'EJECUCION MAYO 2018'!H17</f>
        <v>0</v>
      </c>
      <c r="I17" s="15" t="e">
        <f t="shared" si="0"/>
        <v>#DIV/0!</v>
      </c>
      <c r="J17" s="19">
        <f t="shared" ref="J17:J26" si="5">+F17-H17</f>
        <v>0</v>
      </c>
      <c r="K17" s="13">
        <v>0</v>
      </c>
      <c r="L17" s="17">
        <f t="shared" si="3"/>
        <v>0</v>
      </c>
    </row>
    <row r="18" spans="1:14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>+'EJECUCION MAYO 2018'!E18</f>
        <v>0</v>
      </c>
      <c r="F18" s="19">
        <f t="shared" si="2"/>
        <v>0</v>
      </c>
      <c r="G18" s="19">
        <v>0</v>
      </c>
      <c r="H18" s="19">
        <f>+G18+'EJECUCION MAYO 2018'!H18</f>
        <v>0</v>
      </c>
      <c r="I18" s="15">
        <v>0</v>
      </c>
      <c r="J18" s="19">
        <f t="shared" si="5"/>
        <v>0</v>
      </c>
      <c r="K18" s="13">
        <v>0</v>
      </c>
      <c r="L18" s="17">
        <f t="shared" si="3"/>
        <v>0</v>
      </c>
    </row>
    <row r="19" spans="1:14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6">+D20</f>
        <v>0</v>
      </c>
      <c r="E19" s="12">
        <f>+'EJECUCION MAYO 2018'!E19</f>
        <v>0</v>
      </c>
      <c r="F19" s="12">
        <f t="shared" si="2"/>
        <v>2288000000</v>
      </c>
      <c r="G19" s="12">
        <f>+G20</f>
        <v>343312188</v>
      </c>
      <c r="H19" s="12">
        <f>+G19+'EJECUCION MAYO 2018'!H19</f>
        <v>11421637561</v>
      </c>
      <c r="I19" s="15">
        <f t="shared" si="0"/>
        <v>4.9919744584790209</v>
      </c>
      <c r="J19" s="12">
        <f t="shared" si="5"/>
        <v>-9133637561</v>
      </c>
      <c r="K19" s="12">
        <f t="shared" si="6"/>
        <v>0</v>
      </c>
      <c r="L19" s="14">
        <f t="shared" si="3"/>
        <v>11421637561</v>
      </c>
    </row>
    <row r="20" spans="1:14" x14ac:dyDescent="0.25">
      <c r="A20" s="47" t="s">
        <v>33</v>
      </c>
      <c r="B20" s="38" t="s">
        <v>37</v>
      </c>
      <c r="C20" s="19">
        <v>2288000000</v>
      </c>
      <c r="D20" s="19">
        <v>0</v>
      </c>
      <c r="E20" s="19">
        <f>+'EJECUCION MAYO 2018'!E20</f>
        <v>0</v>
      </c>
      <c r="F20" s="19">
        <f t="shared" si="2"/>
        <v>2288000000</v>
      </c>
      <c r="G20" s="19">
        <v>343312188</v>
      </c>
      <c r="H20" s="19">
        <f>+G20+'EJECUCION MAYO 2018'!H20</f>
        <v>11421637561</v>
      </c>
      <c r="I20" s="22">
        <f t="shared" si="0"/>
        <v>4.9919744584790209</v>
      </c>
      <c r="J20" s="19">
        <f t="shared" si="5"/>
        <v>-9133637561</v>
      </c>
      <c r="K20" s="13">
        <v>0</v>
      </c>
      <c r="L20" s="17">
        <f t="shared" si="3"/>
        <v>11421637561</v>
      </c>
      <c r="M20" s="63"/>
      <c r="N20" s="32"/>
    </row>
    <row r="21" spans="1:14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>+'EJECUCION MAYO 2018'!E21</f>
        <v>0</v>
      </c>
      <c r="F21" s="12">
        <f t="shared" si="2"/>
        <v>15650000000</v>
      </c>
      <c r="G21" s="12">
        <f>+G22</f>
        <v>3000000000</v>
      </c>
      <c r="H21" s="12">
        <f>+G21+'EJECUCION MAYO 2018'!H21</f>
        <v>9000000000</v>
      </c>
      <c r="I21" s="15">
        <f t="shared" si="0"/>
        <v>0.57507987220447288</v>
      </c>
      <c r="J21" s="12">
        <f t="shared" si="5"/>
        <v>6650000000</v>
      </c>
      <c r="K21" s="44">
        <v>0</v>
      </c>
      <c r="L21" s="14">
        <f t="shared" si="3"/>
        <v>9000000000</v>
      </c>
    </row>
    <row r="22" spans="1:14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>+'EJECUCION MAYO 2018'!E22</f>
        <v>0</v>
      </c>
      <c r="F22" s="19">
        <f t="shared" si="2"/>
        <v>15650000000</v>
      </c>
      <c r="G22" s="19">
        <v>3000000000</v>
      </c>
      <c r="H22" s="19">
        <f>+G22+'EJECUCION MAYO 2018'!H22</f>
        <v>9000000000</v>
      </c>
      <c r="I22" s="22">
        <f t="shared" si="0"/>
        <v>0.57507987220447288</v>
      </c>
      <c r="J22" s="19">
        <f t="shared" si="5"/>
        <v>6650000000</v>
      </c>
      <c r="K22" s="13">
        <v>0</v>
      </c>
      <c r="L22" s="17">
        <f t="shared" si="3"/>
        <v>9000000000</v>
      </c>
    </row>
    <row r="23" spans="1:14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7">+D24+D26</f>
        <v>0</v>
      </c>
      <c r="E23" s="12">
        <f>+'EJECUCION MAYO 2018'!E23</f>
        <v>0</v>
      </c>
      <c r="F23" s="12">
        <f t="shared" si="2"/>
        <v>130500000000</v>
      </c>
      <c r="G23" s="12">
        <f>+G24+G26+G25</f>
        <v>15120929494</v>
      </c>
      <c r="H23" s="12">
        <f>+G23+'EJECUCION MAYO 2018'!H23</f>
        <v>48300796756</v>
      </c>
      <c r="I23" s="15">
        <v>0</v>
      </c>
      <c r="J23" s="12">
        <f t="shared" si="5"/>
        <v>82199203244</v>
      </c>
      <c r="K23" s="12">
        <f t="shared" si="7"/>
        <v>0</v>
      </c>
      <c r="L23" s="14">
        <f t="shared" si="3"/>
        <v>48300796756</v>
      </c>
    </row>
    <row r="24" spans="1:14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f>+'EJECUCION MAYO 2018'!E24</f>
        <v>0</v>
      </c>
      <c r="F24" s="39">
        <f t="shared" si="2"/>
        <v>0</v>
      </c>
      <c r="G24" s="39">
        <v>119326049</v>
      </c>
      <c r="H24" s="39">
        <f>+G24+'EJECUCION MAYO 2018'!H24</f>
        <v>356871257</v>
      </c>
      <c r="I24" s="22">
        <v>0</v>
      </c>
      <c r="J24" s="39">
        <f t="shared" si="5"/>
        <v>-356871257</v>
      </c>
      <c r="K24" s="40">
        <v>0</v>
      </c>
      <c r="L24" s="41">
        <f t="shared" si="3"/>
        <v>356871257</v>
      </c>
    </row>
    <row r="25" spans="1:14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f>+'EJECUCION MAYO 2018'!E25</f>
        <v>0</v>
      </c>
      <c r="F25" s="39">
        <f>+C25</f>
        <v>130500000000</v>
      </c>
      <c r="G25" s="39">
        <v>15000000000</v>
      </c>
      <c r="H25" s="39">
        <f>+G25+'EJECUCION MAYO 2018'!H25</f>
        <v>47500000000</v>
      </c>
      <c r="I25" s="22">
        <f>+H25/F25</f>
        <v>0.36398467432950193</v>
      </c>
      <c r="J25" s="39">
        <f t="shared" si="5"/>
        <v>83000000000</v>
      </c>
      <c r="K25" s="40">
        <v>0</v>
      </c>
      <c r="L25" s="41">
        <f t="shared" si="3"/>
        <v>47500000000</v>
      </c>
    </row>
    <row r="26" spans="1:14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>+'EJECUCION MAYO 2018'!E26</f>
        <v>0</v>
      </c>
      <c r="F26" s="25">
        <f t="shared" si="2"/>
        <v>0</v>
      </c>
      <c r="G26" s="25">
        <v>1603445</v>
      </c>
      <c r="H26" s="25">
        <f>+G26+'EJECUCION MAYO 2018'!H26</f>
        <v>443925499</v>
      </c>
      <c r="I26" s="22">
        <v>0</v>
      </c>
      <c r="J26" s="25">
        <f t="shared" si="5"/>
        <v>-443925499</v>
      </c>
      <c r="K26" s="26">
        <v>0</v>
      </c>
      <c r="L26" s="27">
        <f t="shared" si="3"/>
        <v>443925499</v>
      </c>
    </row>
    <row r="27" spans="1:14" x14ac:dyDescent="0.25">
      <c r="A27" s="133" t="s">
        <v>25</v>
      </c>
      <c r="B27" s="134"/>
      <c r="C27" s="28">
        <f t="shared" ref="C27:G27" si="8">+C8+C9</f>
        <v>213650000000</v>
      </c>
      <c r="D27" s="29">
        <f t="shared" si="8"/>
        <v>0</v>
      </c>
      <c r="E27" s="28">
        <f t="shared" si="8"/>
        <v>15209452295</v>
      </c>
      <c r="F27" s="28">
        <f>+F8+F12+F13+F20+F22+F25</f>
        <v>228859452295</v>
      </c>
      <c r="G27" s="29">
        <f t="shared" si="8"/>
        <v>18464241682</v>
      </c>
      <c r="H27" s="29">
        <f>+H8+H9</f>
        <v>118737907125</v>
      </c>
      <c r="I27" s="30">
        <f>+H27/F27</f>
        <v>0.51882457086346057</v>
      </c>
      <c r="J27" s="28">
        <f>+F27-H27</f>
        <v>110121545170</v>
      </c>
      <c r="K27" s="28">
        <f>+K8+K9</f>
        <v>0</v>
      </c>
      <c r="L27" s="28">
        <f>+L8+L9</f>
        <v>118737907125</v>
      </c>
    </row>
    <row r="28" spans="1:14" x14ac:dyDescent="0.25">
      <c r="H28" s="63"/>
    </row>
    <row r="29" spans="1:14" x14ac:dyDescent="0.25">
      <c r="G29" s="32"/>
      <c r="H29" s="33"/>
      <c r="I29" s="54"/>
      <c r="L29" s="32"/>
    </row>
    <row r="30" spans="1:14" x14ac:dyDescent="0.25">
      <c r="G30" s="32"/>
      <c r="H30" s="33"/>
      <c r="J30" s="32"/>
    </row>
    <row r="31" spans="1:14" x14ac:dyDescent="0.25">
      <c r="D31" s="32"/>
      <c r="E31" s="32"/>
      <c r="G31" s="32"/>
      <c r="H31" s="34"/>
      <c r="J31" s="32"/>
    </row>
    <row r="32" spans="1:14" x14ac:dyDescent="0.25">
      <c r="F32" s="34"/>
      <c r="G32" s="32"/>
      <c r="H32" s="32"/>
    </row>
    <row r="34" spans="1:11" x14ac:dyDescent="0.25">
      <c r="A34" s="55"/>
      <c r="B34" s="135" t="s">
        <v>39</v>
      </c>
      <c r="C34" s="135"/>
      <c r="E34" s="84" t="s">
        <v>55</v>
      </c>
      <c r="F34" s="84"/>
      <c r="G34" s="84"/>
      <c r="I34" s="84" t="s">
        <v>45</v>
      </c>
      <c r="J34" s="84"/>
      <c r="K34" s="84"/>
    </row>
    <row r="35" spans="1:11" x14ac:dyDescent="0.25">
      <c r="B35" s="136" t="s">
        <v>47</v>
      </c>
      <c r="C35" s="136"/>
      <c r="D35" s="57" t="s">
        <v>58</v>
      </c>
      <c r="H35" s="85" t="s">
        <v>57</v>
      </c>
      <c r="K35" s="85"/>
    </row>
    <row r="36" spans="1:11" x14ac:dyDescent="0.25">
      <c r="E36" t="s">
        <v>56</v>
      </c>
      <c r="G36" s="32"/>
    </row>
    <row r="37" spans="1:11" x14ac:dyDescent="0.25">
      <c r="G37" s="32"/>
      <c r="H37" s="32"/>
    </row>
    <row r="38" spans="1:11" x14ac:dyDescent="0.25">
      <c r="F38" s="33"/>
      <c r="G38" s="32"/>
    </row>
    <row r="39" spans="1:11" x14ac:dyDescent="0.25">
      <c r="F39" s="33"/>
      <c r="G39" s="33"/>
    </row>
    <row r="40" spans="1:11" x14ac:dyDescent="0.25">
      <c r="F40" s="33"/>
      <c r="G40" s="33"/>
    </row>
    <row r="41" spans="1:11" x14ac:dyDescent="0.25">
      <c r="F41" s="65"/>
      <c r="G41" s="65"/>
    </row>
    <row r="42" spans="1:11" x14ac:dyDescent="0.25">
      <c r="F42" s="35"/>
      <c r="G42" s="35"/>
    </row>
    <row r="43" spans="1:11" x14ac:dyDescent="0.25">
      <c r="F43" s="35"/>
      <c r="G43" s="35"/>
      <c r="H43" s="65"/>
    </row>
    <row r="44" spans="1:11" x14ac:dyDescent="0.25">
      <c r="F44" s="36"/>
    </row>
    <row r="46" spans="1:11" x14ac:dyDescent="0.25">
      <c r="F46" s="36"/>
    </row>
  </sheetData>
  <mergeCells count="11">
    <mergeCell ref="A27:B27"/>
    <mergeCell ref="B34:C34"/>
    <mergeCell ref="B35:C35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299212598425197" right="0.70866141732283472" top="0.74803149606299213" bottom="0.74803149606299213" header="0.31496062992125984" footer="0.31496062992125984"/>
  <pageSetup paperSize="145" scale="6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activeCell="E7" sqref="E7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5" width="16.42578125" bestFit="1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  <col min="13" max="13" width="17.5703125" bestFit="1" customWidth="1"/>
    <col min="14" max="14" width="16" bestFit="1" customWidth="1"/>
  </cols>
  <sheetData>
    <row r="1" spans="1:14" ht="15.75" x14ac:dyDescent="0.25">
      <c r="A1" s="137" t="s">
        <v>38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4" ht="15.75" x14ac:dyDescent="0.25">
      <c r="A2" s="140" t="s">
        <v>59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4" ht="15.75" x14ac:dyDescent="0.25">
      <c r="A3" s="88"/>
      <c r="B3" s="89"/>
      <c r="C3" s="89"/>
      <c r="D3" s="89"/>
      <c r="E3" s="89"/>
      <c r="F3" s="89"/>
      <c r="G3" s="89"/>
      <c r="H3" s="89"/>
      <c r="I3" s="89"/>
      <c r="J3" s="89"/>
      <c r="K3" s="89"/>
      <c r="L3" s="90"/>
    </row>
    <row r="4" spans="1:14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4" x14ac:dyDescent="0.25">
      <c r="A6" s="143" t="s">
        <v>0</v>
      </c>
      <c r="B6" s="144"/>
      <c r="C6" s="145" t="s">
        <v>1</v>
      </c>
      <c r="D6" s="133" t="s">
        <v>2</v>
      </c>
      <c r="E6" s="134"/>
      <c r="F6" s="145" t="s">
        <v>3</v>
      </c>
      <c r="G6" s="133" t="s">
        <v>4</v>
      </c>
      <c r="H6" s="134"/>
      <c r="I6" s="147"/>
      <c r="J6" s="148"/>
      <c r="K6" s="148"/>
      <c r="L6" s="149"/>
    </row>
    <row r="7" spans="1:14" ht="30" x14ac:dyDescent="0.25">
      <c r="A7" s="4" t="s">
        <v>5</v>
      </c>
      <c r="B7" s="4" t="s">
        <v>6</v>
      </c>
      <c r="C7" s="146"/>
      <c r="D7" s="4" t="s">
        <v>7</v>
      </c>
      <c r="E7" s="4" t="s">
        <v>8</v>
      </c>
      <c r="F7" s="146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4" x14ac:dyDescent="0.25">
      <c r="A8" s="45">
        <v>1</v>
      </c>
      <c r="B8" s="6" t="s">
        <v>13</v>
      </c>
      <c r="C8" s="9">
        <v>17638000000</v>
      </c>
      <c r="D8" s="9">
        <v>3439118543</v>
      </c>
      <c r="E8" s="9">
        <f>+D8+'EJECUCION JUNIO 2018 (2)'!E8</f>
        <v>18648570838</v>
      </c>
      <c r="F8" s="9">
        <f>+C8+E8</f>
        <v>36286570838</v>
      </c>
      <c r="G8" s="7">
        <v>-385268</v>
      </c>
      <c r="H8" s="7">
        <f>+G8+'EJECUCION JUNIO 2018 (2)'!H8</f>
        <v>36286570838</v>
      </c>
      <c r="I8" s="49">
        <f t="shared" ref="I8:I22" si="0">+H8/F8</f>
        <v>1</v>
      </c>
      <c r="J8" s="10">
        <f t="shared" ref="J8:J15" si="1">+F8-H8</f>
        <v>0</v>
      </c>
      <c r="K8" s="8">
        <v>0</v>
      </c>
      <c r="L8" s="9">
        <f>+H8</f>
        <v>36286570838</v>
      </c>
      <c r="N8" s="63"/>
    </row>
    <row r="9" spans="1:14" x14ac:dyDescent="0.25">
      <c r="A9" s="46">
        <v>2</v>
      </c>
      <c r="B9" s="11" t="s">
        <v>14</v>
      </c>
      <c r="C9" s="12">
        <f>+C10+C21+C23</f>
        <v>196012000000</v>
      </c>
      <c r="D9" s="12">
        <f>+D10</f>
        <v>9519441572</v>
      </c>
      <c r="E9" s="12">
        <f>+D9+'EJECUCION JUNIO 2018 (2)'!E9</f>
        <v>9519441572</v>
      </c>
      <c r="F9" s="12">
        <f t="shared" ref="F9:F26" si="2">+C9+E9</f>
        <v>205531441572</v>
      </c>
      <c r="G9" s="12">
        <f>+G10+G21+G23</f>
        <v>3618337825</v>
      </c>
      <c r="H9" s="12">
        <f>+G9+'EJECUCION JUNIO 2018 (2)'!H9</f>
        <v>86069288844</v>
      </c>
      <c r="I9" s="15">
        <f>+H9/F9</f>
        <v>0.41876458504694986</v>
      </c>
      <c r="J9" s="16">
        <f t="shared" si="1"/>
        <v>119462152728</v>
      </c>
      <c r="K9" s="44">
        <v>0</v>
      </c>
      <c r="L9" s="14">
        <f t="shared" ref="L9:L26" si="3">+H9</f>
        <v>86069288844</v>
      </c>
    </row>
    <row r="10" spans="1:14" x14ac:dyDescent="0.25">
      <c r="A10" s="46">
        <v>21</v>
      </c>
      <c r="B10" s="11" t="s">
        <v>15</v>
      </c>
      <c r="C10" s="12">
        <f>+C11+C16</f>
        <v>49862000000</v>
      </c>
      <c r="D10" s="12">
        <f>+D16</f>
        <v>9519441572</v>
      </c>
      <c r="E10" s="12">
        <f>+D10+'EJECUCION JUNIO 2018 (2)'!E10</f>
        <v>9519441572</v>
      </c>
      <c r="F10" s="12">
        <f t="shared" si="2"/>
        <v>59381441572</v>
      </c>
      <c r="G10" s="12">
        <f>+G11+G16</f>
        <v>482236068</v>
      </c>
      <c r="H10" s="12">
        <f>+G10+'EJECUCION JUNIO 2018 (2)'!H10</f>
        <v>25632390331</v>
      </c>
      <c r="I10" s="15">
        <f t="shared" si="0"/>
        <v>0.43165658583617789</v>
      </c>
      <c r="J10" s="16">
        <f t="shared" si="1"/>
        <v>33749051241</v>
      </c>
      <c r="K10" s="44">
        <v>0</v>
      </c>
      <c r="L10" s="14">
        <f t="shared" si="3"/>
        <v>25632390331</v>
      </c>
    </row>
    <row r="11" spans="1:14" x14ac:dyDescent="0.25">
      <c r="A11" s="46">
        <v>211</v>
      </c>
      <c r="B11" s="11" t="s">
        <v>16</v>
      </c>
      <c r="C11" s="12">
        <f>+C12+C13+C14+C15</f>
        <v>47574000000</v>
      </c>
      <c r="D11" s="12">
        <v>0</v>
      </c>
      <c r="E11" s="12">
        <f>+D11+'EJECUCION JUNIO 2018 (2)'!E11</f>
        <v>0</v>
      </c>
      <c r="F11" s="12">
        <f t="shared" si="2"/>
        <v>47574000000</v>
      </c>
      <c r="G11" s="12">
        <f>+G12+G13+G14+G15</f>
        <v>269242512</v>
      </c>
      <c r="H11" s="12">
        <f>+G11+'EJECUCION JUNIO 2018 (2)'!H11</f>
        <v>13997759214</v>
      </c>
      <c r="I11" s="22">
        <f t="shared" si="0"/>
        <v>0.29423128629083112</v>
      </c>
      <c r="J11" s="16">
        <f t="shared" si="1"/>
        <v>33576240786</v>
      </c>
      <c r="K11" s="44">
        <v>0</v>
      </c>
      <c r="L11" s="14">
        <f t="shared" si="3"/>
        <v>13997759214</v>
      </c>
      <c r="M11" s="64"/>
      <c r="N11" s="65"/>
    </row>
    <row r="12" spans="1:14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f>+D12+'EJECUCION JUNIO 2018 (2)'!E12</f>
        <v>0</v>
      </c>
      <c r="F12" s="19">
        <f t="shared" si="2"/>
        <v>47050000000</v>
      </c>
      <c r="G12" s="39">
        <v>0</v>
      </c>
      <c r="H12" s="39">
        <f>+G12+'EJECUCION JUNIO 2018 (2)'!H12</f>
        <v>13728516702</v>
      </c>
      <c r="I12" s="22">
        <f t="shared" si="0"/>
        <v>0.29178568973432517</v>
      </c>
      <c r="J12" s="42">
        <f t="shared" si="1"/>
        <v>33321483298</v>
      </c>
      <c r="K12" s="40">
        <v>0</v>
      </c>
      <c r="L12" s="41">
        <f t="shared" si="3"/>
        <v>13728516702</v>
      </c>
    </row>
    <row r="13" spans="1:14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>+D13+'EJECUCION JUNIO 2018 (2)'!E13</f>
        <v>0</v>
      </c>
      <c r="F13" s="19">
        <f t="shared" si="2"/>
        <v>524000000</v>
      </c>
      <c r="G13" s="19">
        <v>269242512</v>
      </c>
      <c r="H13" s="19">
        <f>+G13+'EJECUCION JUNIO 2018 (2)'!H13</f>
        <v>269242512</v>
      </c>
      <c r="I13" s="22">
        <f t="shared" si="0"/>
        <v>0.51382158778625953</v>
      </c>
      <c r="J13" s="21">
        <f t="shared" si="1"/>
        <v>254757488</v>
      </c>
      <c r="K13" s="13">
        <v>0</v>
      </c>
      <c r="L13" s="17">
        <f t="shared" si="3"/>
        <v>269242512</v>
      </c>
    </row>
    <row r="14" spans="1:14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>+D14+'EJECUCION JUNIO 2018 (2)'!E14</f>
        <v>0</v>
      </c>
      <c r="F14" s="19">
        <f t="shared" si="2"/>
        <v>0</v>
      </c>
      <c r="G14" s="20">
        <v>0</v>
      </c>
      <c r="H14" s="20">
        <f>+G14+'EJECUCION JUNIO 2018 (2)'!H14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4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>+D15+'EJECUCION JUNIO 2018 (2)'!E15</f>
        <v>0</v>
      </c>
      <c r="F15" s="19">
        <f t="shared" si="2"/>
        <v>0</v>
      </c>
      <c r="G15" s="20">
        <v>0</v>
      </c>
      <c r="H15" s="20">
        <f>+G15+'EJECUCION JUNIO 2018 (2)'!H15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4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4">SUM(D17:D19)</f>
        <v>9519441572</v>
      </c>
      <c r="E16" s="12">
        <f>+D16+'EJECUCION JUNIO 2018 (2)'!E16</f>
        <v>9519441572</v>
      </c>
      <c r="F16" s="12">
        <f t="shared" si="2"/>
        <v>11807441572</v>
      </c>
      <c r="G16" s="12">
        <f>+G17+G19+G18</f>
        <v>212993556</v>
      </c>
      <c r="H16" s="12">
        <f>+G16+'EJECUCION JUNIO 2018 (2)'!H16</f>
        <v>11634631117</v>
      </c>
      <c r="I16" s="15">
        <f t="shared" si="0"/>
        <v>0.98536427608417732</v>
      </c>
      <c r="J16" s="12">
        <f>+F16-H16</f>
        <v>172810455</v>
      </c>
      <c r="K16" s="12">
        <f t="shared" si="4"/>
        <v>0</v>
      </c>
      <c r="L16" s="14">
        <f t="shared" si="3"/>
        <v>11634631117</v>
      </c>
    </row>
    <row r="17" spans="1:14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>+D17+'EJECUCION JUNIO 2018 (2)'!E17</f>
        <v>0</v>
      </c>
      <c r="F17" s="19">
        <f t="shared" si="2"/>
        <v>0</v>
      </c>
      <c r="G17" s="19">
        <v>0</v>
      </c>
      <c r="H17" s="19">
        <f>+G17+'EJECUCION JUNIO 2018 (2)'!H17</f>
        <v>0</v>
      </c>
      <c r="I17" s="15" t="e">
        <f t="shared" si="0"/>
        <v>#DIV/0!</v>
      </c>
      <c r="J17" s="19">
        <f t="shared" ref="J17:J26" si="5">+F17-H17</f>
        <v>0</v>
      </c>
      <c r="K17" s="13">
        <v>0</v>
      </c>
      <c r="L17" s="17">
        <f t="shared" si="3"/>
        <v>0</v>
      </c>
    </row>
    <row r="18" spans="1:14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>+D18+'EJECUCION JUNIO 2018 (2)'!E18</f>
        <v>0</v>
      </c>
      <c r="F18" s="19">
        <f t="shared" si="2"/>
        <v>0</v>
      </c>
      <c r="G18" s="19">
        <v>0</v>
      </c>
      <c r="H18" s="19">
        <f>+G18+'EJECUCION JUNIO 2018 (2)'!H18</f>
        <v>0</v>
      </c>
      <c r="I18" s="15">
        <v>0</v>
      </c>
      <c r="J18" s="19">
        <f t="shared" si="5"/>
        <v>0</v>
      </c>
      <c r="K18" s="13">
        <v>0</v>
      </c>
      <c r="L18" s="17">
        <f t="shared" si="3"/>
        <v>0</v>
      </c>
    </row>
    <row r="19" spans="1:14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6">+D20</f>
        <v>9519441572</v>
      </c>
      <c r="E19" s="12">
        <f>+D19+'EJECUCION JUNIO 2018 (2)'!E19</f>
        <v>9519441572</v>
      </c>
      <c r="F19" s="12">
        <f t="shared" si="2"/>
        <v>11807441572</v>
      </c>
      <c r="G19" s="12">
        <f>+G20</f>
        <v>212993556</v>
      </c>
      <c r="H19" s="12">
        <f>+G19+'EJECUCION JUNIO 2018 (2)'!H19</f>
        <v>11634631117</v>
      </c>
      <c r="I19" s="15">
        <f t="shared" si="0"/>
        <v>0.98536427608417732</v>
      </c>
      <c r="J19" s="12">
        <f t="shared" si="5"/>
        <v>172810455</v>
      </c>
      <c r="K19" s="12">
        <f t="shared" si="6"/>
        <v>0</v>
      </c>
      <c r="L19" s="14">
        <f t="shared" si="3"/>
        <v>11634631117</v>
      </c>
    </row>
    <row r="20" spans="1:14" x14ac:dyDescent="0.25">
      <c r="A20" s="47" t="s">
        <v>33</v>
      </c>
      <c r="B20" s="38" t="s">
        <v>37</v>
      </c>
      <c r="C20" s="19">
        <v>2288000000</v>
      </c>
      <c r="D20" s="19">
        <v>9519441572</v>
      </c>
      <c r="E20" s="19">
        <f>+D20+'EJECUCION JUNIO 2018 (2)'!E20</f>
        <v>9519441572</v>
      </c>
      <c r="F20" s="19">
        <f t="shared" si="2"/>
        <v>11807441572</v>
      </c>
      <c r="G20" s="19">
        <v>212993556</v>
      </c>
      <c r="H20" s="19">
        <f>+G20+'EJECUCION JUNIO 2018 (2)'!H20</f>
        <v>11634631117</v>
      </c>
      <c r="I20" s="22">
        <f t="shared" si="0"/>
        <v>0.98536427608417732</v>
      </c>
      <c r="J20" s="19">
        <f t="shared" si="5"/>
        <v>172810455</v>
      </c>
      <c r="K20" s="13">
        <v>0</v>
      </c>
      <c r="L20" s="17">
        <f t="shared" si="3"/>
        <v>11634631117</v>
      </c>
      <c r="M20" s="63"/>
      <c r="N20" s="32"/>
    </row>
    <row r="21" spans="1:14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>+D21+'EJECUCION JUNIO 2018 (2)'!E21</f>
        <v>0</v>
      </c>
      <c r="F21" s="12">
        <f t="shared" si="2"/>
        <v>15650000000</v>
      </c>
      <c r="G21" s="12">
        <f>+G22</f>
        <v>3000000000</v>
      </c>
      <c r="H21" s="12">
        <f>+G21+'EJECUCION JUNIO 2018 (2)'!H21</f>
        <v>12000000000</v>
      </c>
      <c r="I21" s="15">
        <f t="shared" si="0"/>
        <v>0.76677316293929709</v>
      </c>
      <c r="J21" s="12">
        <f t="shared" si="5"/>
        <v>3650000000</v>
      </c>
      <c r="K21" s="44">
        <v>0</v>
      </c>
      <c r="L21" s="14">
        <f t="shared" si="3"/>
        <v>12000000000</v>
      </c>
    </row>
    <row r="22" spans="1:14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>+D22+'EJECUCION JUNIO 2018 (2)'!E22</f>
        <v>0</v>
      </c>
      <c r="F22" s="19">
        <f t="shared" si="2"/>
        <v>15650000000</v>
      </c>
      <c r="G22" s="19">
        <v>3000000000</v>
      </c>
      <c r="H22" s="19">
        <f>+G22+'EJECUCION JUNIO 2018 (2)'!H22</f>
        <v>12000000000</v>
      </c>
      <c r="I22" s="22">
        <f t="shared" si="0"/>
        <v>0.76677316293929709</v>
      </c>
      <c r="J22" s="19">
        <f t="shared" si="5"/>
        <v>3650000000</v>
      </c>
      <c r="K22" s="13">
        <v>0</v>
      </c>
      <c r="L22" s="17">
        <f t="shared" si="3"/>
        <v>12000000000</v>
      </c>
    </row>
    <row r="23" spans="1:14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7">+D24+D26</f>
        <v>0</v>
      </c>
      <c r="E23" s="12">
        <f>+D23+'EJECUCION JUNIO 2018 (2)'!E23</f>
        <v>0</v>
      </c>
      <c r="F23" s="12">
        <f t="shared" si="2"/>
        <v>130500000000</v>
      </c>
      <c r="G23" s="12">
        <f>+G24+G26+G25</f>
        <v>136101757</v>
      </c>
      <c r="H23" s="12">
        <f>+G23+'EJECUCION JUNIO 2018 (2)'!H23</f>
        <v>48436898513</v>
      </c>
      <c r="I23" s="15">
        <f>+H23/F23</f>
        <v>0.37116397327969347</v>
      </c>
      <c r="J23" s="12">
        <f t="shared" si="5"/>
        <v>82063101487</v>
      </c>
      <c r="K23" s="12">
        <f t="shared" si="7"/>
        <v>0</v>
      </c>
      <c r="L23" s="14">
        <f t="shared" si="3"/>
        <v>48436898513</v>
      </c>
    </row>
    <row r="24" spans="1:14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f>+D24+'EJECUCION JUNIO 2018 (2)'!E24</f>
        <v>0</v>
      </c>
      <c r="F24" s="39">
        <f t="shared" si="2"/>
        <v>0</v>
      </c>
      <c r="G24" s="39">
        <v>85918160</v>
      </c>
      <c r="H24" s="39">
        <f>+G24+'EJECUCION JUNIO 2018 (2)'!H24</f>
        <v>442789417</v>
      </c>
      <c r="I24" s="22">
        <v>0</v>
      </c>
      <c r="J24" s="39">
        <f t="shared" si="5"/>
        <v>-442789417</v>
      </c>
      <c r="K24" s="40">
        <v>0</v>
      </c>
      <c r="L24" s="41">
        <f t="shared" si="3"/>
        <v>442789417</v>
      </c>
    </row>
    <row r="25" spans="1:14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f>+D25+'EJECUCION JUNIO 2018 (2)'!E25</f>
        <v>0</v>
      </c>
      <c r="F25" s="39">
        <f>+C25</f>
        <v>130500000000</v>
      </c>
      <c r="G25" s="39">
        <v>0</v>
      </c>
      <c r="H25" s="39">
        <f>+G25+'EJECUCION JUNIO 2018 (2)'!H25</f>
        <v>47500000000</v>
      </c>
      <c r="I25" s="22">
        <f>+H25/F25</f>
        <v>0.36398467432950193</v>
      </c>
      <c r="J25" s="39">
        <f t="shared" si="5"/>
        <v>83000000000</v>
      </c>
      <c r="K25" s="40">
        <v>0</v>
      </c>
      <c r="L25" s="41">
        <f t="shared" si="3"/>
        <v>47500000000</v>
      </c>
    </row>
    <row r="26" spans="1:14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>+D26+'EJECUCION JUNIO 2018 (2)'!E26</f>
        <v>0</v>
      </c>
      <c r="F26" s="25">
        <f t="shared" si="2"/>
        <v>0</v>
      </c>
      <c r="G26" s="25">
        <v>50183597</v>
      </c>
      <c r="H26" s="25">
        <f>+G26+'EJECUCION JUNIO 2018 (2)'!H26</f>
        <v>494109096</v>
      </c>
      <c r="I26" s="22">
        <v>0</v>
      </c>
      <c r="J26" s="25">
        <f t="shared" si="5"/>
        <v>-494109096</v>
      </c>
      <c r="K26" s="26">
        <v>0</v>
      </c>
      <c r="L26" s="27">
        <f t="shared" si="3"/>
        <v>494109096</v>
      </c>
    </row>
    <row r="27" spans="1:14" x14ac:dyDescent="0.25">
      <c r="A27" s="133" t="s">
        <v>25</v>
      </c>
      <c r="B27" s="134"/>
      <c r="C27" s="28">
        <f t="shared" ref="C27:G27" si="8">+C8+C9</f>
        <v>213650000000</v>
      </c>
      <c r="D27" s="29">
        <f t="shared" si="8"/>
        <v>12958560115</v>
      </c>
      <c r="E27" s="28">
        <f t="shared" si="8"/>
        <v>28168012410</v>
      </c>
      <c r="F27" s="28">
        <f>+F8+F12+F13+F20+F22+F25</f>
        <v>241818012410</v>
      </c>
      <c r="G27" s="29">
        <f t="shared" si="8"/>
        <v>3617952557</v>
      </c>
      <c r="H27" s="29">
        <f>+H8+H9</f>
        <v>122355859682</v>
      </c>
      <c r="I27" s="30">
        <f>+H27/F27</f>
        <v>0.50598323285590019</v>
      </c>
      <c r="J27" s="28">
        <f>+F27-H27</f>
        <v>119462152728</v>
      </c>
      <c r="K27" s="28">
        <f>+K8+K9</f>
        <v>0</v>
      </c>
      <c r="L27" s="28">
        <f>+L8+L9</f>
        <v>122355859682</v>
      </c>
    </row>
    <row r="28" spans="1:14" x14ac:dyDescent="0.25">
      <c r="H28" s="63"/>
    </row>
    <row r="29" spans="1:14" x14ac:dyDescent="0.25">
      <c r="G29" s="32"/>
      <c r="H29" s="33"/>
      <c r="I29" s="54"/>
      <c r="L29" s="32"/>
    </row>
    <row r="30" spans="1:14" x14ac:dyDescent="0.25">
      <c r="G30" s="32"/>
      <c r="H30" s="33"/>
      <c r="J30" s="32"/>
    </row>
    <row r="31" spans="1:14" x14ac:dyDescent="0.25">
      <c r="D31" s="32"/>
      <c r="E31" s="32"/>
      <c r="G31" s="32"/>
      <c r="H31" s="34"/>
      <c r="J31" s="32"/>
    </row>
    <row r="32" spans="1:14" x14ac:dyDescent="0.25">
      <c r="F32" s="34"/>
      <c r="G32" s="32"/>
      <c r="H32" s="32"/>
    </row>
    <row r="33" spans="1:12" x14ac:dyDescent="0.25">
      <c r="A33" s="55"/>
      <c r="B33" s="86" t="s">
        <v>49</v>
      </c>
      <c r="C33" s="55"/>
      <c r="D33" s="135" t="s">
        <v>39</v>
      </c>
      <c r="E33" s="135"/>
      <c r="F33" s="55"/>
      <c r="G33" s="135" t="s">
        <v>46</v>
      </c>
      <c r="H33" s="135"/>
      <c r="I33" s="135"/>
      <c r="J33" s="135" t="s">
        <v>45</v>
      </c>
      <c r="K33" s="135"/>
      <c r="L33" s="135"/>
    </row>
    <row r="34" spans="1:12" x14ac:dyDescent="0.25">
      <c r="B34" s="87" t="s">
        <v>50</v>
      </c>
      <c r="D34" s="136" t="s">
        <v>47</v>
      </c>
      <c r="E34" s="136"/>
      <c r="G34" s="57" t="s">
        <v>34</v>
      </c>
      <c r="H34" s="57"/>
      <c r="J34" s="150" t="s">
        <v>35</v>
      </c>
      <c r="K34" s="150"/>
      <c r="L34" s="150"/>
    </row>
    <row r="35" spans="1:12" x14ac:dyDescent="0.25">
      <c r="G35" s="32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3"/>
    </row>
    <row r="40" spans="1:12" x14ac:dyDescent="0.25">
      <c r="F40" s="33"/>
      <c r="G40" s="33"/>
    </row>
    <row r="41" spans="1:12" x14ac:dyDescent="0.25">
      <c r="F41" s="65"/>
      <c r="G41" s="65"/>
    </row>
    <row r="42" spans="1:12" x14ac:dyDescent="0.25">
      <c r="F42" s="35"/>
      <c r="G42" s="35"/>
    </row>
    <row r="43" spans="1:12" x14ac:dyDescent="0.25">
      <c r="F43" s="35"/>
      <c r="G43" s="35"/>
      <c r="H43" s="65"/>
    </row>
    <row r="44" spans="1:12" x14ac:dyDescent="0.25">
      <c r="F44" s="36"/>
    </row>
    <row r="46" spans="1:12" x14ac:dyDescent="0.25">
      <c r="F46" s="36"/>
    </row>
  </sheetData>
  <mergeCells count="14">
    <mergeCell ref="A1:L1"/>
    <mergeCell ref="A2:L2"/>
    <mergeCell ref="A6:B6"/>
    <mergeCell ref="C6:C7"/>
    <mergeCell ref="D6:E6"/>
    <mergeCell ref="F6:F7"/>
    <mergeCell ref="G6:H6"/>
    <mergeCell ref="I6:L6"/>
    <mergeCell ref="A27:B27"/>
    <mergeCell ref="D33:E33"/>
    <mergeCell ref="G33:I33"/>
    <mergeCell ref="J33:L33"/>
    <mergeCell ref="D34:E34"/>
    <mergeCell ref="J34:L34"/>
  </mergeCells>
  <printOptions horizontalCentered="1"/>
  <pageMargins left="1.299212598425197" right="0.70866141732283472" top="0.74803149606299213" bottom="0.74803149606299213" header="0.31496062992125984" footer="0.31496062992125984"/>
  <pageSetup paperSize="145" scale="6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activeCell="H8" sqref="H8:H26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5" width="16.42578125" bestFit="1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  <col min="13" max="13" width="17.5703125" bestFit="1" customWidth="1"/>
    <col min="14" max="14" width="16" bestFit="1" customWidth="1"/>
  </cols>
  <sheetData>
    <row r="1" spans="1:14" ht="15.75" x14ac:dyDescent="0.25">
      <c r="A1" s="137" t="s">
        <v>38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4" ht="15.75" x14ac:dyDescent="0.25">
      <c r="A2" s="140" t="s">
        <v>60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4" ht="15.75" x14ac:dyDescent="0.25">
      <c r="A3" s="93"/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</row>
    <row r="4" spans="1:14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4" x14ac:dyDescent="0.25">
      <c r="A6" s="143" t="s">
        <v>0</v>
      </c>
      <c r="B6" s="144"/>
      <c r="C6" s="145" t="s">
        <v>1</v>
      </c>
      <c r="D6" s="133" t="s">
        <v>2</v>
      </c>
      <c r="E6" s="134"/>
      <c r="F6" s="145" t="s">
        <v>3</v>
      </c>
      <c r="G6" s="133" t="s">
        <v>4</v>
      </c>
      <c r="H6" s="134"/>
      <c r="I6" s="147"/>
      <c r="J6" s="148"/>
      <c r="K6" s="148"/>
      <c r="L6" s="149"/>
    </row>
    <row r="7" spans="1:14" ht="30" x14ac:dyDescent="0.25">
      <c r="A7" s="4" t="s">
        <v>5</v>
      </c>
      <c r="B7" s="4" t="s">
        <v>6</v>
      </c>
      <c r="C7" s="146"/>
      <c r="D7" s="4" t="s">
        <v>7</v>
      </c>
      <c r="E7" s="4" t="s">
        <v>8</v>
      </c>
      <c r="F7" s="146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4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f>+D8+'EJECUCION JULIO 2018'!E8</f>
        <v>18648570838</v>
      </c>
      <c r="F8" s="9">
        <f>+C8+E8</f>
        <v>36286570838</v>
      </c>
      <c r="G8" s="7">
        <v>0</v>
      </c>
      <c r="H8" s="7">
        <f>+G8+'EJECUCION JULIO 2018'!H8</f>
        <v>36286570838</v>
      </c>
      <c r="I8" s="49">
        <f t="shared" ref="I8:I22" si="0">+H8/F8</f>
        <v>1</v>
      </c>
      <c r="J8" s="10">
        <f t="shared" ref="J8:J15" si="1">+F8-H8</f>
        <v>0</v>
      </c>
      <c r="K8" s="8">
        <v>0</v>
      </c>
      <c r="L8" s="9">
        <f>+H8</f>
        <v>36286570838</v>
      </c>
      <c r="N8" s="63"/>
    </row>
    <row r="9" spans="1:14" x14ac:dyDescent="0.25">
      <c r="A9" s="46">
        <v>2</v>
      </c>
      <c r="B9" s="11" t="s">
        <v>14</v>
      </c>
      <c r="C9" s="12">
        <f>+C10+C21+C23</f>
        <v>196012000000</v>
      </c>
      <c r="D9" s="12">
        <f>+D10</f>
        <v>0</v>
      </c>
      <c r="E9" s="12">
        <f>+D9+'EJECUCION JULIO 2018'!E9</f>
        <v>9519441572</v>
      </c>
      <c r="F9" s="12">
        <f t="shared" ref="F9:F26" si="2">+C9+E9</f>
        <v>205531441572</v>
      </c>
      <c r="G9" s="12">
        <f>+G10+G21+G23</f>
        <v>4947989276</v>
      </c>
      <c r="H9" s="12">
        <f>+G9+'EJECUCION JULIO 2018'!H9</f>
        <v>91017278120</v>
      </c>
      <c r="I9" s="15">
        <f>+H9/F9</f>
        <v>0.44283870839350686</v>
      </c>
      <c r="J9" s="16">
        <f t="shared" si="1"/>
        <v>114514163452</v>
      </c>
      <c r="K9" s="44">
        <v>0</v>
      </c>
      <c r="L9" s="14">
        <f t="shared" ref="L9:L26" si="3">+H9</f>
        <v>91017278120</v>
      </c>
    </row>
    <row r="10" spans="1:14" x14ac:dyDescent="0.25">
      <c r="A10" s="46">
        <v>21</v>
      </c>
      <c r="B10" s="11" t="s">
        <v>15</v>
      </c>
      <c r="C10" s="12">
        <f>+C11+C16</f>
        <v>49862000000</v>
      </c>
      <c r="D10" s="12">
        <f>+D16</f>
        <v>0</v>
      </c>
      <c r="E10" s="12">
        <f>+D10+'EJECUCION JULIO 2018'!E10</f>
        <v>9519441572</v>
      </c>
      <c r="F10" s="12">
        <f t="shared" si="2"/>
        <v>59381441572</v>
      </c>
      <c r="G10" s="12">
        <f>+G11+G16</f>
        <v>4758250014</v>
      </c>
      <c r="H10" s="12">
        <f>+G10+'EJECUCION JULIO 2018'!H10</f>
        <v>30390640345</v>
      </c>
      <c r="I10" s="15">
        <f t="shared" si="0"/>
        <v>0.5117868401384521</v>
      </c>
      <c r="J10" s="16">
        <f t="shared" si="1"/>
        <v>28990801227</v>
      </c>
      <c r="K10" s="44">
        <v>0</v>
      </c>
      <c r="L10" s="14">
        <f t="shared" si="3"/>
        <v>30390640345</v>
      </c>
    </row>
    <row r="11" spans="1:14" x14ac:dyDescent="0.25">
      <c r="A11" s="46">
        <v>211</v>
      </c>
      <c r="B11" s="11" t="s">
        <v>16</v>
      </c>
      <c r="C11" s="12">
        <f>+C12+C13+C14+C15</f>
        <v>47574000000</v>
      </c>
      <c r="D11" s="12">
        <v>0</v>
      </c>
      <c r="E11" s="12">
        <f>+D11+'EJECUCION JULIO 2018'!E11</f>
        <v>0</v>
      </c>
      <c r="F11" s="12">
        <f t="shared" si="2"/>
        <v>47574000000</v>
      </c>
      <c r="G11" s="12">
        <f>+G12+G13+G14+G15</f>
        <v>4380324000</v>
      </c>
      <c r="H11" s="12">
        <f>+G11+'EJECUCION JULIO 2018'!H11</f>
        <v>18378083214</v>
      </c>
      <c r="I11" s="22">
        <f t="shared" si="0"/>
        <v>0.38630519220582671</v>
      </c>
      <c r="J11" s="16">
        <f t="shared" si="1"/>
        <v>29195916786</v>
      </c>
      <c r="K11" s="44">
        <v>0</v>
      </c>
      <c r="L11" s="14">
        <f t="shared" si="3"/>
        <v>18378083214</v>
      </c>
      <c r="M11" s="64"/>
      <c r="N11" s="65"/>
    </row>
    <row r="12" spans="1:14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f>+D12+'EJECUCION JULIO 2018'!E12</f>
        <v>0</v>
      </c>
      <c r="F12" s="19">
        <f t="shared" si="2"/>
        <v>47050000000</v>
      </c>
      <c r="G12" s="39">
        <v>4380324000</v>
      </c>
      <c r="H12" s="39">
        <f>+G12+'EJECUCION JULIO 2018'!H12</f>
        <v>18108840702</v>
      </c>
      <c r="I12" s="22">
        <f t="shared" si="0"/>
        <v>0.3848850308607864</v>
      </c>
      <c r="J12" s="42">
        <f t="shared" si="1"/>
        <v>28941159298</v>
      </c>
      <c r="K12" s="40">
        <v>0</v>
      </c>
      <c r="L12" s="41">
        <f t="shared" si="3"/>
        <v>18108840702</v>
      </c>
    </row>
    <row r="13" spans="1:14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>+D13+'EJECUCION JULIO 2018'!E13</f>
        <v>0</v>
      </c>
      <c r="F13" s="19">
        <f t="shared" si="2"/>
        <v>524000000</v>
      </c>
      <c r="G13" s="19">
        <v>0</v>
      </c>
      <c r="H13" s="19">
        <f>+G13+'EJECUCION JULIO 2018'!H13</f>
        <v>269242512</v>
      </c>
      <c r="I13" s="22">
        <f t="shared" si="0"/>
        <v>0.51382158778625953</v>
      </c>
      <c r="J13" s="21">
        <f t="shared" si="1"/>
        <v>254757488</v>
      </c>
      <c r="K13" s="13">
        <v>0</v>
      </c>
      <c r="L13" s="17">
        <f t="shared" si="3"/>
        <v>269242512</v>
      </c>
    </row>
    <row r="14" spans="1:14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>+D14+'EJECUCION JULIO 2018'!E14</f>
        <v>0</v>
      </c>
      <c r="F14" s="19">
        <f t="shared" si="2"/>
        <v>0</v>
      </c>
      <c r="G14" s="20">
        <v>0</v>
      </c>
      <c r="H14" s="20">
        <f>+G14+'EJECUCION JULIO 2018'!H14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4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>+D15+'EJECUCION JULIO 2018'!E15</f>
        <v>0</v>
      </c>
      <c r="F15" s="19">
        <f t="shared" si="2"/>
        <v>0</v>
      </c>
      <c r="G15" s="20">
        <v>0</v>
      </c>
      <c r="H15" s="20">
        <f>+G15+'EJECUCION JULIO 2018'!H15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4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4">SUM(D17:D19)</f>
        <v>0</v>
      </c>
      <c r="E16" s="12">
        <f>+D16+'EJECUCION JULIO 2018'!E16</f>
        <v>9519441572</v>
      </c>
      <c r="F16" s="12">
        <f t="shared" si="2"/>
        <v>11807441572</v>
      </c>
      <c r="G16" s="12">
        <f>+G17+G19+G18</f>
        <v>377926014</v>
      </c>
      <c r="H16" s="12">
        <f>+G16+'EJECUCION JULIO 2018'!H16</f>
        <v>12012557131</v>
      </c>
      <c r="I16" s="15">
        <f t="shared" si="0"/>
        <v>1.01737171916111</v>
      </c>
      <c r="J16" s="12">
        <f>+F16-H16</f>
        <v>-205115559</v>
      </c>
      <c r="K16" s="12">
        <f t="shared" si="4"/>
        <v>0</v>
      </c>
      <c r="L16" s="14">
        <f t="shared" si="3"/>
        <v>12012557131</v>
      </c>
    </row>
    <row r="17" spans="1:14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>+D17+'EJECUCION JULIO 2018'!E17</f>
        <v>0</v>
      </c>
      <c r="F17" s="19">
        <f t="shared" si="2"/>
        <v>0</v>
      </c>
      <c r="G17" s="19">
        <v>0</v>
      </c>
      <c r="H17" s="19">
        <f>+G17+'EJECUCION JULIO 2018'!H17</f>
        <v>0</v>
      </c>
      <c r="I17" s="15" t="e">
        <f t="shared" si="0"/>
        <v>#DIV/0!</v>
      </c>
      <c r="J17" s="19">
        <f t="shared" ref="J17:J26" si="5">+F17-H17</f>
        <v>0</v>
      </c>
      <c r="K17" s="13">
        <v>0</v>
      </c>
      <c r="L17" s="17">
        <f t="shared" si="3"/>
        <v>0</v>
      </c>
    </row>
    <row r="18" spans="1:14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>+D18+'EJECUCION JULIO 2018'!E18</f>
        <v>0</v>
      </c>
      <c r="F18" s="19">
        <f t="shared" si="2"/>
        <v>0</v>
      </c>
      <c r="G18" s="19">
        <v>0</v>
      </c>
      <c r="H18" s="19">
        <f>+G18+'EJECUCION JULIO 2018'!H18</f>
        <v>0</v>
      </c>
      <c r="I18" s="15">
        <v>0</v>
      </c>
      <c r="J18" s="19">
        <f t="shared" si="5"/>
        <v>0</v>
      </c>
      <c r="K18" s="13">
        <v>0</v>
      </c>
      <c r="L18" s="17">
        <f t="shared" si="3"/>
        <v>0</v>
      </c>
    </row>
    <row r="19" spans="1:14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6">+D20</f>
        <v>0</v>
      </c>
      <c r="E19" s="12">
        <f>+D19+'EJECUCION JULIO 2018'!E19</f>
        <v>9519441572</v>
      </c>
      <c r="F19" s="12">
        <f t="shared" si="2"/>
        <v>11807441572</v>
      </c>
      <c r="G19" s="12">
        <f>+G20</f>
        <v>377926014</v>
      </c>
      <c r="H19" s="12">
        <f>+G19+'EJECUCION JULIO 2018'!H19</f>
        <v>12012557131</v>
      </c>
      <c r="I19" s="15">
        <f t="shared" si="0"/>
        <v>1.01737171916111</v>
      </c>
      <c r="J19" s="12">
        <f t="shared" si="5"/>
        <v>-205115559</v>
      </c>
      <c r="K19" s="12">
        <f t="shared" si="6"/>
        <v>0</v>
      </c>
      <c r="L19" s="14">
        <f t="shared" si="3"/>
        <v>12012557131</v>
      </c>
    </row>
    <row r="20" spans="1:14" x14ac:dyDescent="0.25">
      <c r="A20" s="47" t="s">
        <v>33</v>
      </c>
      <c r="B20" s="38" t="s">
        <v>37</v>
      </c>
      <c r="C20" s="19">
        <v>2288000000</v>
      </c>
      <c r="D20" s="19">
        <v>0</v>
      </c>
      <c r="E20" s="19">
        <f>+D20+'EJECUCION JULIO 2018'!E20</f>
        <v>9519441572</v>
      </c>
      <c r="F20" s="19">
        <f t="shared" si="2"/>
        <v>11807441572</v>
      </c>
      <c r="G20" s="19">
        <v>377926014</v>
      </c>
      <c r="H20" s="19">
        <f>+G20+'EJECUCION JULIO 2018'!H20</f>
        <v>12012557131</v>
      </c>
      <c r="I20" s="22">
        <f t="shared" si="0"/>
        <v>1.01737171916111</v>
      </c>
      <c r="J20" s="19">
        <f t="shared" si="5"/>
        <v>-205115559</v>
      </c>
      <c r="K20" s="13">
        <v>0</v>
      </c>
      <c r="L20" s="17">
        <f t="shared" si="3"/>
        <v>12012557131</v>
      </c>
      <c r="M20" s="63"/>
      <c r="N20" s="32"/>
    </row>
    <row r="21" spans="1:14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>+D21+'EJECUCION JULIO 2018'!E21</f>
        <v>0</v>
      </c>
      <c r="F21" s="12">
        <f t="shared" si="2"/>
        <v>15650000000</v>
      </c>
      <c r="G21" s="12">
        <f>+G22</f>
        <v>0</v>
      </c>
      <c r="H21" s="12">
        <f>+G21+'EJECUCION JULIO 2018'!H21</f>
        <v>12000000000</v>
      </c>
      <c r="I21" s="15">
        <f t="shared" si="0"/>
        <v>0.76677316293929709</v>
      </c>
      <c r="J21" s="12">
        <f t="shared" si="5"/>
        <v>3650000000</v>
      </c>
      <c r="K21" s="44">
        <v>0</v>
      </c>
      <c r="L21" s="14">
        <f t="shared" si="3"/>
        <v>12000000000</v>
      </c>
    </row>
    <row r="22" spans="1:14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>+D22+'EJECUCION JULIO 2018'!E22</f>
        <v>0</v>
      </c>
      <c r="F22" s="19">
        <f t="shared" si="2"/>
        <v>15650000000</v>
      </c>
      <c r="G22" s="19">
        <v>0</v>
      </c>
      <c r="H22" s="19">
        <f>+G22+'EJECUCION JULIO 2018'!H22</f>
        <v>12000000000</v>
      </c>
      <c r="I22" s="22">
        <f t="shared" si="0"/>
        <v>0.76677316293929709</v>
      </c>
      <c r="J22" s="19">
        <f t="shared" si="5"/>
        <v>3650000000</v>
      </c>
      <c r="K22" s="13">
        <v>0</v>
      </c>
      <c r="L22" s="17">
        <f t="shared" si="3"/>
        <v>12000000000</v>
      </c>
    </row>
    <row r="23" spans="1:14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7">+D24+D26</f>
        <v>0</v>
      </c>
      <c r="E23" s="12">
        <f>+D23+'EJECUCION JULIO 2018'!E23</f>
        <v>0</v>
      </c>
      <c r="F23" s="12">
        <f t="shared" si="2"/>
        <v>130500000000</v>
      </c>
      <c r="G23" s="12">
        <f>+G24+G26+G25</f>
        <v>189739262</v>
      </c>
      <c r="H23" s="12">
        <f>+G23+'EJECUCION JULIO 2018'!H23</f>
        <v>48626637775</v>
      </c>
      <c r="I23" s="15">
        <f>+H23/F23</f>
        <v>0.37261791398467431</v>
      </c>
      <c r="J23" s="12">
        <f t="shared" si="5"/>
        <v>81873362225</v>
      </c>
      <c r="K23" s="12">
        <f t="shared" si="7"/>
        <v>0</v>
      </c>
      <c r="L23" s="14">
        <f t="shared" si="3"/>
        <v>48626637775</v>
      </c>
    </row>
    <row r="24" spans="1:14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f>+D24+'EJECUCION JULIO 2018'!E24</f>
        <v>0</v>
      </c>
      <c r="F24" s="39">
        <f t="shared" si="2"/>
        <v>0</v>
      </c>
      <c r="G24" s="39">
        <v>84711229</v>
      </c>
      <c r="H24" s="39">
        <f>+G24+'EJECUCION JULIO 2018'!H24</f>
        <v>527500646</v>
      </c>
      <c r="I24" s="22">
        <v>0</v>
      </c>
      <c r="J24" s="39">
        <f t="shared" si="5"/>
        <v>-527500646</v>
      </c>
      <c r="K24" s="40">
        <v>0</v>
      </c>
      <c r="L24" s="41">
        <f t="shared" si="3"/>
        <v>527500646</v>
      </c>
    </row>
    <row r="25" spans="1:14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f>+D25+'EJECUCION JULIO 2018'!E25</f>
        <v>0</v>
      </c>
      <c r="F25" s="39">
        <f>+C25</f>
        <v>130500000000</v>
      </c>
      <c r="G25" s="39">
        <v>0</v>
      </c>
      <c r="H25" s="39">
        <f>+G25+'EJECUCION JULIO 2018'!H25</f>
        <v>47500000000</v>
      </c>
      <c r="I25" s="22">
        <f>+H25/F25</f>
        <v>0.36398467432950193</v>
      </c>
      <c r="J25" s="39">
        <f t="shared" si="5"/>
        <v>83000000000</v>
      </c>
      <c r="K25" s="40">
        <v>0</v>
      </c>
      <c r="L25" s="41">
        <f t="shared" si="3"/>
        <v>47500000000</v>
      </c>
    </row>
    <row r="26" spans="1:14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>+D26+'EJECUCION JULIO 2018'!E26</f>
        <v>0</v>
      </c>
      <c r="F26" s="25">
        <f t="shared" si="2"/>
        <v>0</v>
      </c>
      <c r="G26" s="25">
        <v>105028033</v>
      </c>
      <c r="H26" s="25">
        <f>+G26+'EJECUCION JULIO 2018'!H26</f>
        <v>599137129</v>
      </c>
      <c r="I26" s="22">
        <v>0</v>
      </c>
      <c r="J26" s="25">
        <f t="shared" si="5"/>
        <v>-599137129</v>
      </c>
      <c r="K26" s="26">
        <v>0</v>
      </c>
      <c r="L26" s="27">
        <f t="shared" si="3"/>
        <v>599137129</v>
      </c>
    </row>
    <row r="27" spans="1:14" x14ac:dyDescent="0.25">
      <c r="A27" s="133" t="s">
        <v>25</v>
      </c>
      <c r="B27" s="134"/>
      <c r="C27" s="28">
        <f t="shared" ref="C27:G27" si="8">+C8+C9</f>
        <v>213650000000</v>
      </c>
      <c r="D27" s="29">
        <f t="shared" si="8"/>
        <v>0</v>
      </c>
      <c r="E27" s="28">
        <f t="shared" si="8"/>
        <v>28168012410</v>
      </c>
      <c r="F27" s="28">
        <f>+F8+F12+F13+F20+F22+F25</f>
        <v>241818012410</v>
      </c>
      <c r="G27" s="29">
        <f t="shared" si="8"/>
        <v>4947989276</v>
      </c>
      <c r="H27" s="29">
        <f>+H8+H9</f>
        <v>127303848958</v>
      </c>
      <c r="I27" s="30">
        <f>+H27/F27</f>
        <v>0.52644485697846866</v>
      </c>
      <c r="J27" s="28">
        <f>+F27-H27</f>
        <v>114514163452</v>
      </c>
      <c r="K27" s="28">
        <f>+K8+K9</f>
        <v>0</v>
      </c>
      <c r="L27" s="28">
        <f>+L8+L9</f>
        <v>127303848958</v>
      </c>
    </row>
    <row r="28" spans="1:14" x14ac:dyDescent="0.25">
      <c r="H28" s="63"/>
    </row>
    <row r="29" spans="1:14" x14ac:dyDescent="0.25">
      <c r="G29" s="32"/>
      <c r="H29" s="33"/>
      <c r="I29" s="54"/>
      <c r="L29" s="32"/>
    </row>
    <row r="30" spans="1:14" x14ac:dyDescent="0.25">
      <c r="G30" s="32"/>
      <c r="H30" s="33"/>
      <c r="J30" s="32"/>
    </row>
    <row r="31" spans="1:14" x14ac:dyDescent="0.25">
      <c r="D31" s="32"/>
      <c r="E31" s="32"/>
      <c r="G31" s="32"/>
      <c r="H31" s="34"/>
      <c r="J31" s="32"/>
    </row>
    <row r="32" spans="1:14" x14ac:dyDescent="0.25">
      <c r="F32" s="34"/>
      <c r="G32" s="32"/>
      <c r="H32" s="32"/>
    </row>
    <row r="33" spans="1:12" x14ac:dyDescent="0.25">
      <c r="A33" s="55"/>
      <c r="B33" s="91" t="s">
        <v>49</v>
      </c>
      <c r="C33" s="55"/>
      <c r="D33" s="135" t="s">
        <v>39</v>
      </c>
      <c r="E33" s="135"/>
      <c r="F33" s="55"/>
      <c r="G33" s="135" t="s">
        <v>46</v>
      </c>
      <c r="H33" s="135"/>
      <c r="I33" s="135"/>
      <c r="J33" s="135" t="s">
        <v>61</v>
      </c>
      <c r="K33" s="135"/>
      <c r="L33" s="135"/>
    </row>
    <row r="34" spans="1:12" x14ac:dyDescent="0.25">
      <c r="B34" s="92" t="s">
        <v>50</v>
      </c>
      <c r="D34" s="136" t="s">
        <v>47</v>
      </c>
      <c r="E34" s="136"/>
      <c r="G34" s="57" t="s">
        <v>34</v>
      </c>
      <c r="H34" s="57"/>
      <c r="J34" s="150" t="s">
        <v>62</v>
      </c>
      <c r="K34" s="150"/>
      <c r="L34" s="150"/>
    </row>
    <row r="35" spans="1:12" x14ac:dyDescent="0.25">
      <c r="G35" s="32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3"/>
    </row>
    <row r="40" spans="1:12" x14ac:dyDescent="0.25">
      <c r="F40" s="33"/>
      <c r="G40" s="33"/>
    </row>
    <row r="41" spans="1:12" x14ac:dyDescent="0.25">
      <c r="F41" s="65"/>
      <c r="G41" s="65"/>
    </row>
    <row r="42" spans="1:12" x14ac:dyDescent="0.25">
      <c r="F42" s="35"/>
      <c r="G42" s="35"/>
    </row>
    <row r="43" spans="1:12" x14ac:dyDescent="0.25">
      <c r="F43" s="35"/>
      <c r="G43" s="35"/>
      <c r="H43" s="65"/>
    </row>
    <row r="44" spans="1:12" x14ac:dyDescent="0.25">
      <c r="F44" s="36"/>
    </row>
    <row r="46" spans="1:12" x14ac:dyDescent="0.25">
      <c r="F46" s="36"/>
    </row>
  </sheetData>
  <mergeCells count="14">
    <mergeCell ref="A27:B27"/>
    <mergeCell ref="D33:E33"/>
    <mergeCell ref="G33:I33"/>
    <mergeCell ref="J33:L33"/>
    <mergeCell ref="D34:E34"/>
    <mergeCell ref="J34:L34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299212598425197" right="0.70866141732283472" top="0.74803149606299213" bottom="0.74803149606299213" header="0.31496062992125984" footer="0.31496062992125984"/>
  <pageSetup paperSize="145" scale="6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activeCell="H8" sqref="H8:H26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5" width="16.42578125" bestFit="1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2" max="12" width="17.5703125" customWidth="1"/>
    <col min="13" max="13" width="17.5703125" bestFit="1" customWidth="1"/>
    <col min="14" max="14" width="16" bestFit="1" customWidth="1"/>
  </cols>
  <sheetData>
    <row r="1" spans="1:14" ht="15.75" x14ac:dyDescent="0.25">
      <c r="A1" s="137" t="s">
        <v>38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4" ht="15.75" x14ac:dyDescent="0.25">
      <c r="A2" s="140" t="s">
        <v>63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4" ht="15.75" x14ac:dyDescent="0.25">
      <c r="A3" s="98"/>
      <c r="B3" s="99"/>
      <c r="C3" s="99"/>
      <c r="D3" s="99"/>
      <c r="E3" s="99"/>
      <c r="F3" s="99"/>
      <c r="G3" s="99"/>
      <c r="H3" s="99"/>
      <c r="I3" s="99"/>
      <c r="J3" s="99"/>
      <c r="K3" s="99"/>
      <c r="L3" s="100"/>
    </row>
    <row r="4" spans="1:14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4" x14ac:dyDescent="0.25">
      <c r="A6" s="143" t="s">
        <v>0</v>
      </c>
      <c r="B6" s="144"/>
      <c r="C6" s="145" t="s">
        <v>1</v>
      </c>
      <c r="D6" s="133" t="s">
        <v>2</v>
      </c>
      <c r="E6" s="134"/>
      <c r="F6" s="145" t="s">
        <v>3</v>
      </c>
      <c r="G6" s="133" t="s">
        <v>4</v>
      </c>
      <c r="H6" s="134"/>
      <c r="I6" s="147"/>
      <c r="J6" s="148"/>
      <c r="K6" s="148"/>
      <c r="L6" s="149"/>
    </row>
    <row r="7" spans="1:14" ht="30" x14ac:dyDescent="0.25">
      <c r="A7" s="4" t="s">
        <v>5</v>
      </c>
      <c r="B7" s="4" t="s">
        <v>6</v>
      </c>
      <c r="C7" s="146"/>
      <c r="D7" s="4" t="s">
        <v>7</v>
      </c>
      <c r="E7" s="4" t="s">
        <v>8</v>
      </c>
      <c r="F7" s="146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4" x14ac:dyDescent="0.25">
      <c r="A8" s="45">
        <v>1</v>
      </c>
      <c r="B8" s="6" t="s">
        <v>13</v>
      </c>
      <c r="C8" s="9">
        <v>17638000000</v>
      </c>
      <c r="D8" s="9">
        <v>0</v>
      </c>
      <c r="E8" s="9">
        <f>+D8+'EJECUCION JULIO 2018'!E8</f>
        <v>18648570838</v>
      </c>
      <c r="F8" s="9">
        <f>+C8+E8</f>
        <v>36286570838</v>
      </c>
      <c r="G8" s="7">
        <v>0</v>
      </c>
      <c r="H8" s="7">
        <f>+G8+'EJECUCION AGOSTO 2018 (2)'!H8</f>
        <v>36286570838</v>
      </c>
      <c r="I8" s="49">
        <f t="shared" ref="I8:I22" si="0">+H8/F8</f>
        <v>1</v>
      </c>
      <c r="J8" s="10">
        <f t="shared" ref="J8:J15" si="1">+F8-H8</f>
        <v>0</v>
      </c>
      <c r="K8" s="8">
        <v>0</v>
      </c>
      <c r="L8" s="9">
        <f>+H8</f>
        <v>36286570838</v>
      </c>
      <c r="N8" s="63"/>
    </row>
    <row r="9" spans="1:14" x14ac:dyDescent="0.25">
      <c r="A9" s="46">
        <v>2</v>
      </c>
      <c r="B9" s="11" t="s">
        <v>14</v>
      </c>
      <c r="C9" s="12">
        <f>+C10+C21+C23</f>
        <v>196012000000</v>
      </c>
      <c r="D9" s="12">
        <f>+D10</f>
        <v>0</v>
      </c>
      <c r="E9" s="12">
        <f>+D9+'EJECUCION JULIO 2018'!E9</f>
        <v>9519441572</v>
      </c>
      <c r="F9" s="12">
        <f t="shared" ref="F9:F26" si="2">+C9+E9</f>
        <v>205531441572</v>
      </c>
      <c r="G9" s="12">
        <f>+G10+G21+G23</f>
        <v>11408040766</v>
      </c>
      <c r="H9" s="12">
        <f>+G9+'EJECUCION AGOSTO 2018 (2)'!H9</f>
        <v>102425318886</v>
      </c>
      <c r="I9" s="15">
        <f>+H9/F9</f>
        <v>0.49834379646541449</v>
      </c>
      <c r="J9" s="16">
        <f t="shared" si="1"/>
        <v>103106122686</v>
      </c>
      <c r="K9" s="44">
        <v>0</v>
      </c>
      <c r="L9" s="14">
        <f t="shared" ref="L9:L26" si="3">+H9</f>
        <v>102425318886</v>
      </c>
    </row>
    <row r="10" spans="1:14" x14ac:dyDescent="0.25">
      <c r="A10" s="46">
        <v>21</v>
      </c>
      <c r="B10" s="11" t="s">
        <v>15</v>
      </c>
      <c r="C10" s="12">
        <f>+C11+C16</f>
        <v>49862000000</v>
      </c>
      <c r="D10" s="12">
        <f>+D16</f>
        <v>0</v>
      </c>
      <c r="E10" s="12">
        <f>+D10+'EJECUCION JULIO 2018'!E10</f>
        <v>9519441572</v>
      </c>
      <c r="F10" s="12">
        <f t="shared" si="2"/>
        <v>59381441572</v>
      </c>
      <c r="G10" s="12">
        <f>+G11+G16</f>
        <v>8292784024</v>
      </c>
      <c r="H10" s="12">
        <f>+G10+'EJECUCION AGOSTO 2018 (2)'!H10</f>
        <v>38683424369</v>
      </c>
      <c r="I10" s="15">
        <f t="shared" si="0"/>
        <v>0.65143963071520161</v>
      </c>
      <c r="J10" s="16">
        <f t="shared" si="1"/>
        <v>20698017203</v>
      </c>
      <c r="K10" s="44">
        <v>0</v>
      </c>
      <c r="L10" s="14">
        <f t="shared" si="3"/>
        <v>38683424369</v>
      </c>
    </row>
    <row r="11" spans="1:14" x14ac:dyDescent="0.25">
      <c r="A11" s="46">
        <v>211</v>
      </c>
      <c r="B11" s="11" t="s">
        <v>16</v>
      </c>
      <c r="C11" s="12">
        <f>+C12+C13+C14+C15</f>
        <v>47574000000</v>
      </c>
      <c r="D11" s="12">
        <v>0</v>
      </c>
      <c r="E11" s="12">
        <f>+D11+'EJECUCION JULIO 2018'!E11</f>
        <v>0</v>
      </c>
      <c r="F11" s="12">
        <f t="shared" si="2"/>
        <v>47574000000</v>
      </c>
      <c r="G11" s="12">
        <f>+G12+G13+G14+G15</f>
        <v>8067830000</v>
      </c>
      <c r="H11" s="12">
        <f>+G11+'EJECUCION AGOSTO 2018 (2)'!H11</f>
        <v>26445913214</v>
      </c>
      <c r="I11" s="22">
        <f t="shared" si="0"/>
        <v>0.55589004948080889</v>
      </c>
      <c r="J11" s="16">
        <f t="shared" si="1"/>
        <v>21128086786</v>
      </c>
      <c r="K11" s="44">
        <v>0</v>
      </c>
      <c r="L11" s="14">
        <f t="shared" si="3"/>
        <v>26445913214</v>
      </c>
      <c r="M11" s="64"/>
      <c r="N11" s="65"/>
    </row>
    <row r="12" spans="1:14" ht="16.5" customHeight="1" x14ac:dyDescent="0.25">
      <c r="A12" s="47">
        <v>21101</v>
      </c>
      <c r="B12" s="37" t="s">
        <v>17</v>
      </c>
      <c r="C12" s="19">
        <v>47050000000</v>
      </c>
      <c r="D12" s="19">
        <v>0</v>
      </c>
      <c r="E12" s="19">
        <f>+D12+'EJECUCION JULIO 2018'!E12</f>
        <v>0</v>
      </c>
      <c r="F12" s="19">
        <f t="shared" si="2"/>
        <v>47050000000</v>
      </c>
      <c r="G12" s="39">
        <v>8000000000</v>
      </c>
      <c r="H12" s="39">
        <f>+G12+'EJECUCION AGOSTO 2018 (2)'!H12</f>
        <v>26108840702</v>
      </c>
      <c r="I12" s="22">
        <f t="shared" si="0"/>
        <v>0.5549169118384697</v>
      </c>
      <c r="J12" s="42">
        <f t="shared" si="1"/>
        <v>20941159298</v>
      </c>
      <c r="K12" s="40">
        <v>0</v>
      </c>
      <c r="L12" s="41">
        <f t="shared" si="3"/>
        <v>26108840702</v>
      </c>
    </row>
    <row r="13" spans="1:14" x14ac:dyDescent="0.25">
      <c r="A13" s="47">
        <v>21102</v>
      </c>
      <c r="B13" s="38" t="s">
        <v>26</v>
      </c>
      <c r="C13" s="19">
        <v>524000000</v>
      </c>
      <c r="D13" s="19">
        <v>0</v>
      </c>
      <c r="E13" s="19">
        <f>+D13+'EJECUCION JULIO 2018'!E13</f>
        <v>0</v>
      </c>
      <c r="F13" s="19">
        <f t="shared" si="2"/>
        <v>524000000</v>
      </c>
      <c r="G13" s="19">
        <v>67830000</v>
      </c>
      <c r="H13" s="19">
        <f>+G13+'EJECUCION AGOSTO 2018 (2)'!H13</f>
        <v>337072512</v>
      </c>
      <c r="I13" s="22">
        <f t="shared" si="0"/>
        <v>0.64326815267175574</v>
      </c>
      <c r="J13" s="21">
        <f t="shared" si="1"/>
        <v>186927488</v>
      </c>
      <c r="K13" s="13">
        <v>0</v>
      </c>
      <c r="L13" s="17">
        <f t="shared" si="3"/>
        <v>337072512</v>
      </c>
    </row>
    <row r="14" spans="1:14" hidden="1" x14ac:dyDescent="0.25">
      <c r="A14" s="47">
        <v>21103</v>
      </c>
      <c r="B14" s="38" t="s">
        <v>27</v>
      </c>
      <c r="C14" s="19">
        <v>0</v>
      </c>
      <c r="D14" s="19">
        <v>0</v>
      </c>
      <c r="E14" s="19">
        <f>+D14+'EJECUCION JULIO 2018'!E14</f>
        <v>0</v>
      </c>
      <c r="F14" s="19">
        <f t="shared" si="2"/>
        <v>0</v>
      </c>
      <c r="G14" s="20">
        <v>0</v>
      </c>
      <c r="H14" s="20">
        <f>+G14+'EJECUCION AGOSTO 2018 (2)'!H14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3"/>
        <v>0</v>
      </c>
    </row>
    <row r="15" spans="1:14" hidden="1" x14ac:dyDescent="0.25">
      <c r="A15" s="47">
        <v>21199</v>
      </c>
      <c r="B15" s="38" t="s">
        <v>28</v>
      </c>
      <c r="C15" s="19">
        <v>0</v>
      </c>
      <c r="D15" s="19">
        <v>0</v>
      </c>
      <c r="E15" s="19">
        <f>+D15+'EJECUCION JULIO 2018'!E15</f>
        <v>0</v>
      </c>
      <c r="F15" s="19">
        <f t="shared" si="2"/>
        <v>0</v>
      </c>
      <c r="G15" s="20">
        <v>0</v>
      </c>
      <c r="H15" s="20">
        <f>+G15+'EJECUCION AGOSTO 2018 (2)'!H15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3"/>
        <v>0</v>
      </c>
    </row>
    <row r="16" spans="1:14" x14ac:dyDescent="0.25">
      <c r="A16" s="46" t="s">
        <v>18</v>
      </c>
      <c r="B16" s="43" t="s">
        <v>19</v>
      </c>
      <c r="C16" s="12">
        <f>SUM(C17:C19)</f>
        <v>2288000000</v>
      </c>
      <c r="D16" s="12">
        <f t="shared" ref="D16:K16" si="4">SUM(D17:D19)</f>
        <v>0</v>
      </c>
      <c r="E16" s="12">
        <f>+D16+'EJECUCION JULIO 2018'!E16</f>
        <v>9519441572</v>
      </c>
      <c r="F16" s="12">
        <f t="shared" si="2"/>
        <v>11807441572</v>
      </c>
      <c r="G16" s="12">
        <f>+G17+G19+G18</f>
        <v>224954024</v>
      </c>
      <c r="H16" s="12">
        <f>+G16+'EJECUCION AGOSTO 2018 (2)'!H16</f>
        <v>12237511155</v>
      </c>
      <c r="I16" s="15">
        <f t="shared" si="0"/>
        <v>1.036423604586777</v>
      </c>
      <c r="J16" s="12">
        <f>+F16-H16</f>
        <v>-430069583</v>
      </c>
      <c r="K16" s="12">
        <f t="shared" si="4"/>
        <v>0</v>
      </c>
      <c r="L16" s="14">
        <f t="shared" si="3"/>
        <v>12237511155</v>
      </c>
    </row>
    <row r="17" spans="1:14" hidden="1" x14ac:dyDescent="0.25">
      <c r="A17" s="47" t="s">
        <v>29</v>
      </c>
      <c r="B17" s="38" t="s">
        <v>20</v>
      </c>
      <c r="C17" s="19">
        <v>0</v>
      </c>
      <c r="D17" s="19">
        <v>0</v>
      </c>
      <c r="E17" s="19">
        <f>+D17+'EJECUCION JULIO 2018'!E17</f>
        <v>0</v>
      </c>
      <c r="F17" s="19">
        <f t="shared" si="2"/>
        <v>0</v>
      </c>
      <c r="G17" s="19">
        <v>0</v>
      </c>
      <c r="H17" s="19">
        <f>+G17+'EJECUCION AGOSTO 2018 (2)'!H17</f>
        <v>0</v>
      </c>
      <c r="I17" s="15" t="e">
        <f t="shared" si="0"/>
        <v>#DIV/0!</v>
      </c>
      <c r="J17" s="19">
        <f t="shared" ref="J17:J26" si="5">+F17-H17</f>
        <v>0</v>
      </c>
      <c r="K17" s="13">
        <v>0</v>
      </c>
      <c r="L17" s="17">
        <f t="shared" si="3"/>
        <v>0</v>
      </c>
    </row>
    <row r="18" spans="1:14" hidden="1" x14ac:dyDescent="0.25">
      <c r="A18" s="47" t="s">
        <v>30</v>
      </c>
      <c r="B18" s="38" t="s">
        <v>40</v>
      </c>
      <c r="C18" s="19">
        <v>0</v>
      </c>
      <c r="D18" s="19">
        <v>0</v>
      </c>
      <c r="E18" s="19">
        <f>+D18+'EJECUCION JULIO 2018'!E18</f>
        <v>0</v>
      </c>
      <c r="F18" s="19">
        <f t="shared" si="2"/>
        <v>0</v>
      </c>
      <c r="G18" s="19">
        <v>0</v>
      </c>
      <c r="H18" s="19">
        <f>+G18+'EJECUCION AGOSTO 2018 (2)'!H18</f>
        <v>0</v>
      </c>
      <c r="I18" s="15">
        <v>0</v>
      </c>
      <c r="J18" s="19">
        <f t="shared" si="5"/>
        <v>0</v>
      </c>
      <c r="K18" s="13">
        <v>0</v>
      </c>
      <c r="L18" s="17">
        <f t="shared" si="3"/>
        <v>0</v>
      </c>
    </row>
    <row r="19" spans="1:14" x14ac:dyDescent="0.25">
      <c r="A19" s="46" t="s">
        <v>31</v>
      </c>
      <c r="B19" s="43" t="s">
        <v>32</v>
      </c>
      <c r="C19" s="12">
        <f>+C20</f>
        <v>2288000000</v>
      </c>
      <c r="D19" s="12">
        <f t="shared" ref="D19:K19" si="6">+D20</f>
        <v>0</v>
      </c>
      <c r="E19" s="12">
        <f>+D19+'EJECUCION JULIO 2018'!E19</f>
        <v>9519441572</v>
      </c>
      <c r="F19" s="12">
        <f t="shared" si="2"/>
        <v>11807441572</v>
      </c>
      <c r="G19" s="12">
        <f>+G20</f>
        <v>224954024</v>
      </c>
      <c r="H19" s="12">
        <f>+G19+'EJECUCION AGOSTO 2018 (2)'!H19</f>
        <v>12237511155</v>
      </c>
      <c r="I19" s="15">
        <f t="shared" si="0"/>
        <v>1.036423604586777</v>
      </c>
      <c r="J19" s="12">
        <f t="shared" si="5"/>
        <v>-430069583</v>
      </c>
      <c r="K19" s="12">
        <f t="shared" si="6"/>
        <v>0</v>
      </c>
      <c r="L19" s="14">
        <f t="shared" si="3"/>
        <v>12237511155</v>
      </c>
    </row>
    <row r="20" spans="1:14" x14ac:dyDescent="0.25">
      <c r="A20" s="47" t="s">
        <v>33</v>
      </c>
      <c r="B20" s="38" t="s">
        <v>37</v>
      </c>
      <c r="C20" s="19">
        <v>2288000000</v>
      </c>
      <c r="D20" s="19">
        <v>0</v>
      </c>
      <c r="E20" s="19">
        <f>+D20+'EJECUCION JULIO 2018'!E20</f>
        <v>9519441572</v>
      </c>
      <c r="F20" s="19">
        <f t="shared" si="2"/>
        <v>11807441572</v>
      </c>
      <c r="G20" s="19">
        <v>224954024</v>
      </c>
      <c r="H20" s="19">
        <f>+G20+'EJECUCION AGOSTO 2018 (2)'!H20</f>
        <v>12237511155</v>
      </c>
      <c r="I20" s="22">
        <f t="shared" si="0"/>
        <v>1.036423604586777</v>
      </c>
      <c r="J20" s="19">
        <f t="shared" si="5"/>
        <v>-430069583</v>
      </c>
      <c r="K20" s="13">
        <v>0</v>
      </c>
      <c r="L20" s="17">
        <f t="shared" si="3"/>
        <v>12237511155</v>
      </c>
      <c r="M20" s="63"/>
      <c r="N20" s="32"/>
    </row>
    <row r="21" spans="1:14" x14ac:dyDescent="0.25">
      <c r="A21" s="46">
        <v>22</v>
      </c>
      <c r="B21" s="11" t="s">
        <v>21</v>
      </c>
      <c r="C21" s="12">
        <f>+C22</f>
        <v>15650000000</v>
      </c>
      <c r="D21" s="12">
        <v>0</v>
      </c>
      <c r="E21" s="12">
        <f>+D21+'EJECUCION JULIO 2018'!E21</f>
        <v>0</v>
      </c>
      <c r="F21" s="12">
        <f t="shared" si="2"/>
        <v>15650000000</v>
      </c>
      <c r="G21" s="12">
        <f>+G22</f>
        <v>3000000000</v>
      </c>
      <c r="H21" s="12">
        <f>+G21+'EJECUCION AGOSTO 2018 (2)'!H21</f>
        <v>15000000000</v>
      </c>
      <c r="I21" s="15">
        <f t="shared" si="0"/>
        <v>0.95846645367412142</v>
      </c>
      <c r="J21" s="12">
        <f t="shared" si="5"/>
        <v>650000000</v>
      </c>
      <c r="K21" s="44">
        <v>0</v>
      </c>
      <c r="L21" s="14">
        <f t="shared" si="3"/>
        <v>15000000000</v>
      </c>
    </row>
    <row r="22" spans="1:14" x14ac:dyDescent="0.25">
      <c r="A22" s="48">
        <v>224</v>
      </c>
      <c r="B22" s="18" t="s">
        <v>22</v>
      </c>
      <c r="C22" s="19">
        <v>15650000000</v>
      </c>
      <c r="D22" s="19">
        <v>0</v>
      </c>
      <c r="E22" s="19">
        <f>+D22+'EJECUCION JULIO 2018'!E22</f>
        <v>0</v>
      </c>
      <c r="F22" s="19">
        <f t="shared" si="2"/>
        <v>15650000000</v>
      </c>
      <c r="G22" s="19">
        <v>3000000000</v>
      </c>
      <c r="H22" s="19">
        <f>+G22+'EJECUCION AGOSTO 2018 (2)'!H22</f>
        <v>15000000000</v>
      </c>
      <c r="I22" s="22">
        <f t="shared" si="0"/>
        <v>0.95846645367412142</v>
      </c>
      <c r="J22" s="19">
        <f t="shared" si="5"/>
        <v>650000000</v>
      </c>
      <c r="K22" s="13">
        <v>0</v>
      </c>
      <c r="L22" s="17">
        <f t="shared" si="3"/>
        <v>15000000000</v>
      </c>
    </row>
    <row r="23" spans="1:14" x14ac:dyDescent="0.25">
      <c r="A23" s="46">
        <v>23</v>
      </c>
      <c r="B23" s="11" t="s">
        <v>23</v>
      </c>
      <c r="C23" s="12">
        <f>+C24+C25+C26</f>
        <v>130500000000</v>
      </c>
      <c r="D23" s="12">
        <f t="shared" ref="D23:K23" si="7">+D24+D26</f>
        <v>0</v>
      </c>
      <c r="E23" s="12">
        <f>+D23+'EJECUCION JULIO 2018'!E23</f>
        <v>0</v>
      </c>
      <c r="F23" s="12">
        <f t="shared" si="2"/>
        <v>130500000000</v>
      </c>
      <c r="G23" s="12">
        <f>+G24+G26+G25</f>
        <v>115256742</v>
      </c>
      <c r="H23" s="12">
        <f>+G23+'EJECUCION AGOSTO 2018 (2)'!H23</f>
        <v>48741894517</v>
      </c>
      <c r="I23" s="15">
        <f>+H23/F23</f>
        <v>0.37350110740996167</v>
      </c>
      <c r="J23" s="12">
        <f t="shared" si="5"/>
        <v>81758105483</v>
      </c>
      <c r="K23" s="12">
        <f t="shared" si="7"/>
        <v>0</v>
      </c>
      <c r="L23" s="14">
        <f t="shared" si="3"/>
        <v>48741894517</v>
      </c>
    </row>
    <row r="24" spans="1:14" x14ac:dyDescent="0.25">
      <c r="A24" s="47">
        <v>232</v>
      </c>
      <c r="B24" s="37" t="s">
        <v>24</v>
      </c>
      <c r="C24" s="39">
        <v>0</v>
      </c>
      <c r="D24" s="39">
        <v>0</v>
      </c>
      <c r="E24" s="39">
        <f>+D24+'EJECUCION JULIO 2018'!E24</f>
        <v>0</v>
      </c>
      <c r="F24" s="39">
        <f t="shared" si="2"/>
        <v>0</v>
      </c>
      <c r="G24" s="39">
        <v>46865280</v>
      </c>
      <c r="H24" s="39">
        <f>+G24+'EJECUCION AGOSTO 2018 (2)'!H24</f>
        <v>574365926</v>
      </c>
      <c r="I24" s="22">
        <v>0</v>
      </c>
      <c r="J24" s="39">
        <f t="shared" si="5"/>
        <v>-574365926</v>
      </c>
      <c r="K24" s="40">
        <v>0</v>
      </c>
      <c r="L24" s="41">
        <f t="shared" si="3"/>
        <v>574365926</v>
      </c>
    </row>
    <row r="25" spans="1:14" x14ac:dyDescent="0.25">
      <c r="A25" s="47">
        <v>234</v>
      </c>
      <c r="B25" s="37" t="s">
        <v>41</v>
      </c>
      <c r="C25" s="39">
        <v>130500000000</v>
      </c>
      <c r="D25" s="39">
        <v>0</v>
      </c>
      <c r="E25" s="39">
        <f>+D25+'EJECUCION JULIO 2018'!E25</f>
        <v>0</v>
      </c>
      <c r="F25" s="39">
        <f>+C25</f>
        <v>130500000000</v>
      </c>
      <c r="G25" s="39">
        <v>0</v>
      </c>
      <c r="H25" s="39">
        <f>+G25+'EJECUCION AGOSTO 2018 (2)'!H25</f>
        <v>47500000000</v>
      </c>
      <c r="I25" s="22">
        <f>+H25/F25</f>
        <v>0.36398467432950193</v>
      </c>
      <c r="J25" s="39">
        <f t="shared" si="5"/>
        <v>83000000000</v>
      </c>
      <c r="K25" s="40">
        <v>0</v>
      </c>
      <c r="L25" s="41">
        <f t="shared" si="3"/>
        <v>47500000000</v>
      </c>
    </row>
    <row r="26" spans="1:14" x14ac:dyDescent="0.25">
      <c r="A26" s="23">
        <v>239</v>
      </c>
      <c r="B26" s="24" t="s">
        <v>36</v>
      </c>
      <c r="C26" s="25">
        <v>0</v>
      </c>
      <c r="D26" s="25">
        <v>0</v>
      </c>
      <c r="E26" s="25">
        <f>+D26+'EJECUCION JULIO 2018'!E26</f>
        <v>0</v>
      </c>
      <c r="F26" s="25">
        <f t="shared" si="2"/>
        <v>0</v>
      </c>
      <c r="G26" s="25">
        <v>68391462</v>
      </c>
      <c r="H26" s="25">
        <f>+G26+'EJECUCION AGOSTO 2018 (2)'!H26</f>
        <v>667528591</v>
      </c>
      <c r="I26" s="22">
        <v>0</v>
      </c>
      <c r="J26" s="25">
        <f t="shared" si="5"/>
        <v>-667528591</v>
      </c>
      <c r="K26" s="26">
        <v>0</v>
      </c>
      <c r="L26" s="27">
        <f t="shared" si="3"/>
        <v>667528591</v>
      </c>
    </row>
    <row r="27" spans="1:14" x14ac:dyDescent="0.25">
      <c r="A27" s="133" t="s">
        <v>25</v>
      </c>
      <c r="B27" s="134"/>
      <c r="C27" s="28">
        <f t="shared" ref="C27:G27" si="8">+C8+C9</f>
        <v>213650000000</v>
      </c>
      <c r="D27" s="29">
        <f t="shared" si="8"/>
        <v>0</v>
      </c>
      <c r="E27" s="28">
        <f t="shared" si="8"/>
        <v>28168012410</v>
      </c>
      <c r="F27" s="28">
        <f>+F8+F12+F13+F20+F22+F25</f>
        <v>241818012410</v>
      </c>
      <c r="G27" s="29">
        <f t="shared" si="8"/>
        <v>11408040766</v>
      </c>
      <c r="H27" s="29">
        <f>+H8+H9</f>
        <v>138711889724</v>
      </c>
      <c r="I27" s="30">
        <f>+H27/F27</f>
        <v>0.57362099845902048</v>
      </c>
      <c r="J27" s="28">
        <f>+F27-H27</f>
        <v>103106122686</v>
      </c>
      <c r="K27" s="28">
        <f>+K8+K9</f>
        <v>0</v>
      </c>
      <c r="L27" s="28">
        <f>+L8+L9</f>
        <v>138711889724</v>
      </c>
    </row>
    <row r="28" spans="1:14" x14ac:dyDescent="0.25">
      <c r="H28" s="63"/>
    </row>
    <row r="29" spans="1:14" x14ac:dyDescent="0.25">
      <c r="G29" s="32"/>
      <c r="H29" s="33"/>
      <c r="I29" s="54"/>
      <c r="L29" s="32"/>
    </row>
    <row r="30" spans="1:14" x14ac:dyDescent="0.25">
      <c r="G30" s="32"/>
      <c r="H30" s="33"/>
      <c r="J30" s="32"/>
    </row>
    <row r="31" spans="1:14" x14ac:dyDescent="0.25">
      <c r="D31" s="32"/>
      <c r="E31" s="32"/>
      <c r="G31" s="32"/>
      <c r="H31" s="34"/>
      <c r="J31" s="32"/>
    </row>
    <row r="32" spans="1:14" x14ac:dyDescent="0.25">
      <c r="F32" s="34"/>
      <c r="G32" s="32"/>
      <c r="H32" s="32"/>
    </row>
    <row r="33" spans="1:12" x14ac:dyDescent="0.25">
      <c r="A33" s="55"/>
      <c r="B33" s="96" t="s">
        <v>49</v>
      </c>
      <c r="C33" s="55"/>
      <c r="D33" s="135" t="s">
        <v>39</v>
      </c>
      <c r="E33" s="135"/>
      <c r="F33" s="55"/>
      <c r="G33" s="135" t="s">
        <v>46</v>
      </c>
      <c r="H33" s="135"/>
      <c r="I33" s="135"/>
      <c r="J33" s="135" t="s">
        <v>64</v>
      </c>
      <c r="K33" s="135"/>
      <c r="L33" s="135"/>
    </row>
    <row r="34" spans="1:12" x14ac:dyDescent="0.25">
      <c r="B34" s="97" t="s">
        <v>50</v>
      </c>
      <c r="D34" s="136" t="s">
        <v>47</v>
      </c>
      <c r="E34" s="136"/>
      <c r="G34" s="57" t="s">
        <v>34</v>
      </c>
      <c r="H34" s="57"/>
      <c r="J34" s="150" t="s">
        <v>65</v>
      </c>
      <c r="K34" s="150"/>
      <c r="L34" s="150"/>
    </row>
    <row r="35" spans="1:12" x14ac:dyDescent="0.25">
      <c r="G35" s="32"/>
    </row>
    <row r="36" spans="1:12" x14ac:dyDescent="0.25">
      <c r="G36" s="32"/>
    </row>
    <row r="37" spans="1:12" x14ac:dyDescent="0.25">
      <c r="G37" s="32"/>
      <c r="H37" s="32"/>
    </row>
    <row r="38" spans="1:12" x14ac:dyDescent="0.25">
      <c r="F38" s="33"/>
      <c r="G38" s="32"/>
    </row>
    <row r="39" spans="1:12" x14ac:dyDescent="0.25">
      <c r="F39" s="33"/>
      <c r="G39" s="33"/>
    </row>
    <row r="40" spans="1:12" x14ac:dyDescent="0.25">
      <c r="F40" s="33"/>
      <c r="G40" s="33"/>
    </row>
    <row r="41" spans="1:12" x14ac:dyDescent="0.25">
      <c r="F41" s="65"/>
      <c r="G41" s="65"/>
    </row>
    <row r="42" spans="1:12" x14ac:dyDescent="0.25">
      <c r="F42" s="35"/>
      <c r="G42" s="35"/>
    </row>
    <row r="43" spans="1:12" x14ac:dyDescent="0.25">
      <c r="F43" s="35"/>
      <c r="G43" s="35"/>
      <c r="H43" s="65"/>
    </row>
    <row r="44" spans="1:12" x14ac:dyDescent="0.25">
      <c r="F44" s="36"/>
    </row>
    <row r="46" spans="1:12" x14ac:dyDescent="0.25">
      <c r="F46" s="36"/>
    </row>
  </sheetData>
  <mergeCells count="14">
    <mergeCell ref="A27:B27"/>
    <mergeCell ref="D33:E33"/>
    <mergeCell ref="G33:I33"/>
    <mergeCell ref="J33:L33"/>
    <mergeCell ref="D34:E34"/>
    <mergeCell ref="J34:L34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299212598425197" right="0.70866141732283472" top="0.74803149606299213" bottom="0.74803149606299213" header="0.31496062992125984" footer="0.31496062992125984"/>
  <pageSetup paperSize="14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ejecucion ingresos ENERO 17 (5)</vt:lpstr>
      <vt:lpstr>ejecucion ingresos FEB 18</vt:lpstr>
      <vt:lpstr>ejecucion ingresos MARZO 18</vt:lpstr>
      <vt:lpstr>ejecucion ingresos ABRIL 18 (2</vt:lpstr>
      <vt:lpstr>EJECUCION MAYO 2018</vt:lpstr>
      <vt:lpstr>EJECUCION JUNIO 2018 (2)</vt:lpstr>
      <vt:lpstr>EJECUCION JULIO 2018</vt:lpstr>
      <vt:lpstr>EJECUCION AGOSTO 2018 (2)</vt:lpstr>
      <vt:lpstr>EJECUCION SEP 2018 (3)</vt:lpstr>
      <vt:lpstr>EJECUCION OCT 2018</vt:lpstr>
      <vt:lpstr>EJECUCION NOV 2018</vt:lpstr>
      <vt:lpstr>EJECUCION DICIEMBRE DEF</vt:lpstr>
      <vt:lpstr>EJECUCION DIC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hguzmano</dc:creator>
  <cp:lastModifiedBy>Adaulfo Alfonso Avila Fuentes</cp:lastModifiedBy>
  <cp:lastPrinted>2018-11-13T15:16:09Z</cp:lastPrinted>
  <dcterms:created xsi:type="dcterms:W3CDTF">2016-11-16T13:24:50Z</dcterms:created>
  <dcterms:modified xsi:type="dcterms:W3CDTF">2019-01-14T21:10:59Z</dcterms:modified>
</cp:coreProperties>
</file>